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-Homework\"/>
    </mc:Choice>
  </mc:AlternateContent>
  <xr:revisionPtr revIDLastSave="0" documentId="13_ncr:1_{77C2397A-11D6-438F-9A27-6EAC15690A12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Category" sheetId="2" r:id="rId1"/>
    <sheet name="Sub-Category" sheetId="3" r:id="rId2"/>
    <sheet name="GoalOutcomes" sheetId="6" r:id="rId3"/>
    <sheet name="Summary Statiscal Table" sheetId="8" r:id="rId4"/>
    <sheet name="Sheet1" sheetId="1" r:id="rId5"/>
  </sheets>
  <definedNames>
    <definedName name="_xlnm._FilterDatabase" localSheetId="4" hidden="1">Sheet1!$A$1:$V$4116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 a="1"/>
  <c r="C6" i="8" s="1"/>
  <c r="B6" i="8" a="1"/>
  <c r="B6" i="8" s="1"/>
  <c r="B2" i="8"/>
  <c r="C7" i="8" a="1"/>
  <c r="C7" i="8" s="1"/>
  <c r="B7" i="8" a="1"/>
  <c r="B7" i="8" s="1"/>
  <c r="C2" i="8"/>
  <c r="N4116" i="1"/>
  <c r="B13" i="6"/>
  <c r="B12" i="6"/>
  <c r="B11" i="6"/>
  <c r="B10" i="6"/>
  <c r="B9" i="6"/>
  <c r="B8" i="6"/>
  <c r="B7" i="6"/>
  <c r="B6" i="6"/>
  <c r="B5" i="6"/>
  <c r="B4" i="6"/>
  <c r="B3" i="6"/>
  <c r="B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3" i="8" l="1" a="1"/>
  <c r="B3" i="8" s="1"/>
  <c r="C4" i="8" a="1"/>
  <c r="C4" i="8" s="1"/>
  <c r="B4" i="8" a="1"/>
  <c r="B4" i="8" s="1"/>
  <c r="C5" i="8" a="1"/>
  <c r="C5" i="8" s="1"/>
  <c r="C3" i="8" a="1"/>
  <c r="C3" i="8" s="1"/>
  <c r="B5" i="8" a="1"/>
  <c r="B5" i="8" s="1"/>
  <c r="E8" i="6"/>
  <c r="G8" i="6" s="1"/>
  <c r="E9" i="6"/>
  <c r="F9" i="6" s="1"/>
  <c r="E6" i="6"/>
  <c r="F6" i="6" s="1"/>
  <c r="E12" i="6"/>
  <c r="H12" i="6" s="1"/>
  <c r="E10" i="6"/>
  <c r="G10" i="6" s="1"/>
  <c r="E2" i="6"/>
  <c r="H2" i="6" s="1"/>
  <c r="E5" i="6"/>
  <c r="G5" i="6" s="1"/>
  <c r="E13" i="6"/>
  <c r="H13" i="6" s="1"/>
  <c r="E7" i="6"/>
  <c r="E4" i="6"/>
  <c r="F4" i="6" s="1"/>
  <c r="E3" i="6"/>
  <c r="E11" i="6"/>
  <c r="F11" i="6" s="1"/>
  <c r="Q2" i="1"/>
  <c r="F10" i="6" l="1"/>
  <c r="F8" i="6"/>
  <c r="H8" i="6"/>
  <c r="H9" i="6"/>
  <c r="G9" i="6"/>
  <c r="H10" i="6"/>
  <c r="F2" i="6"/>
  <c r="G12" i="6"/>
  <c r="F12" i="6"/>
  <c r="G13" i="6"/>
  <c r="H6" i="6"/>
  <c r="G6" i="6"/>
  <c r="G2" i="6"/>
  <c r="F5" i="6"/>
  <c r="H5" i="6"/>
  <c r="F13" i="6"/>
  <c r="G7" i="6"/>
  <c r="H7" i="6"/>
  <c r="F7" i="6"/>
  <c r="H3" i="6"/>
  <c r="G3" i="6"/>
  <c r="H11" i="6"/>
  <c r="G11" i="6"/>
  <c r="G4" i="6"/>
  <c r="H4" i="6"/>
  <c r="F3" i="6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<sst xmlns="http://schemas.openxmlformats.org/spreadsheetml/2006/main" count="28527" uniqueCount="8397">
  <si>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</si>
  <si>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</si>
  <si>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</si>
  <si>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</si>
  <si>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</si>
  <si>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</si>
  <si>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</si>
  <si>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</si>
  <si>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</si>
  <si>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</si>
  <si>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</si>
  <si>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</si>
  <si>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</si>
  <si>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</si>
  <si>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</si>
  <si>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</si>
  <si>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</si>
  <si>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</si>
  <si>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</si>
  <si>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</si>
  <si>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</si>
  <si>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</si>
  <si>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</si>
  <si>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</si>
  <si>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</si>
  <si>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</si>
  <si>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</si>
  <si>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</si>
  <si>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</si>
  <si>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</si>
  <si>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</si>
  <si>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</si>
  <si>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</si>
  <si>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</si>
  <si>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</si>
  <si>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</si>
  <si>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</si>
  <si>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</si>
  <si>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</si>
  <si>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</si>
  <si>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</si>
  <si>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</si>
  <si>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</si>
  <si>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</si>
  <si>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</si>
  <si>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</si>
  <si>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</si>
  <si>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</si>
  <si>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</si>
  <si>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</si>
  <si>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</si>
  <si>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</si>
  <si>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</si>
  <si>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</si>
  <si>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</si>
  <si>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</si>
  <si>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</si>
  <si>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</si>
  <si>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</si>
  <si>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</si>
  <si>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</si>
  <si>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</si>
  <si>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</si>
  <si>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</si>
  <si>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</si>
  <si>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</si>
  <si>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</si>
  <si>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</si>
  <si>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</si>
  <si>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</si>
  <si>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</si>
  <si>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</si>
  <si>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</si>
  <si>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</si>
  <si>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</si>
  <si>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</si>
  <si>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</si>
  <si>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</si>
  <si>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</si>
  <si>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</si>
  <si>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</si>
  <si>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</si>
  <si>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</si>
  <si>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</si>
  <si>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</si>
  <si>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</si>
  <si>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</si>
  <si>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</si>
  <si>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</si>
  <si>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</si>
  <si>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</si>
  <si>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</si>
  <si>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</si>
  <si>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</si>
  <si>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</si>
  <si>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</si>
  <si>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</si>
  <si>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</si>
  <si>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</si>
  <si>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</si>
  <si>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</si>
  <si>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</si>
  <si>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</si>
  <si>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</si>
  <si>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</si>
  <si>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</si>
  <si>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</si>
  <si>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</si>
  <si>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</si>
  <si>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</si>
  <si>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</si>
  <si>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</si>
  <si>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</si>
  <si>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</si>
  <si>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</si>
  <si>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</si>
  <si>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</si>
  <si>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</si>
  <si>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</si>
  <si>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</si>
  <si>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</si>
  <si>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</si>
  <si>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</si>
  <si>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</si>
  <si>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</si>
  <si>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</si>
  <si>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</si>
  <si>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</si>
  <si>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</si>
  <si>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</si>
  <si>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</si>
  <si>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</si>
  <si>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</si>
  <si>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</si>
  <si>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</si>
  <si>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</si>
  <si>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</si>
  <si>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</si>
  <si>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</si>
  <si>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</si>
  <si>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</si>
  <si>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</si>
  <si>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</si>
  <si>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</si>
  <si>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</si>
  <si>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</si>
  <si>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</si>
  <si>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</si>
  <si>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</si>
  <si>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</si>
  <si>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</si>
  <si>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</si>
  <si>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</si>
  <si>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</si>
  <si>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</si>
  <si>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</si>
  <si>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</si>
  <si>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</si>
  <si>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</si>
  <si>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</si>
  <si>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</si>
  <si>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</si>
  <si>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</si>
  <si>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</si>
  <si>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</si>
  <si>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</si>
  <si>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</si>
  <si>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</si>
  <si>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</si>
  <si>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</si>
  <si>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</si>
  <si>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</si>
  <si>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</si>
  <si>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</si>
  <si>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</si>
  <si>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</si>
  <si>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</si>
  <si>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</si>
  <si>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</si>
  <si>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</si>
  <si>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</si>
  <si>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</si>
  <si>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</si>
  <si>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</si>
  <si>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</si>
  <si>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</si>
  <si>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</si>
  <si>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</si>
  <si>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</si>
  <si>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</si>
  <si>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</si>
  <si>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</si>
  <si>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</si>
  <si>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</si>
  <si>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</si>
  <si>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</si>
  <si>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</si>
  <si>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</si>
  <si>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</si>
  <si>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</si>
  <si>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</si>
  <si>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</si>
  <si>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</si>
  <si>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</si>
  <si>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</si>
  <si>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</si>
  <si>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</si>
  <si>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</si>
  <si>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</si>
  <si>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</si>
  <si>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</si>
  <si>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</si>
  <si>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</si>
  <si>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</si>
  <si>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</si>
  <si>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</si>
  <si>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</si>
  <si>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</si>
  <si>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</si>
  <si>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</si>
  <si>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</si>
  <si>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</si>
  <si>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</si>
  <si>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</si>
  <si>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</si>
  <si>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</si>
  <si>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</si>
  <si>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</si>
  <si>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</si>
  <si>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</si>
  <si>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</si>
  <si>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</si>
  <si>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</si>
  <si>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</si>
  <si>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</si>
  <si>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</si>
  <si>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</si>
  <si>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</si>
  <si>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</si>
  <si>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</si>
  <si>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</si>
  <si>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</si>
  <si>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</si>
  <si>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</si>
  <si>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</si>
  <si>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</si>
  <si>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</si>
  <si>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</si>
  <si>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</si>
  <si>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</si>
  <si>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</si>
  <si>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</si>
  <si>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</si>
  <si>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</si>
  <si>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</si>
  <si>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</si>
  <si>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</si>
  <si>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</si>
  <si>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</si>
  <si>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</si>
  <si>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</si>
  <si>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</si>
  <si>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</si>
  <si>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</si>
  <si>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</si>
  <si>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</si>
  <si>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</si>
  <si>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</si>
  <si>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</si>
  <si>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</si>
  <si>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</si>
  <si>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</si>
  <si>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</si>
  <si>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</si>
  <si>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</si>
  <si>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</si>
  <si>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</si>
  <si>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</si>
  <si>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</si>
  <si>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</si>
  <si>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</si>
  <si>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</si>
  <si>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</si>
  <si>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</si>
  <si>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</si>
  <si>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</si>
  <si>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</si>
  <si>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</si>
  <si>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</si>
  <si>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</si>
  <si>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</si>
  <si>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</si>
  <si>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</si>
  <si>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</si>
  <si>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</si>
  <si>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</si>
  <si>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</si>
  <si>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</si>
  <si>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</si>
  <si>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</si>
  <si>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</si>
  <si>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</si>
  <si>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</si>
  <si>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</si>
  <si>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</si>
  <si>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</si>
  <si>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</si>
  <si>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</si>
  <si>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</si>
  <si>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</si>
  <si>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</si>
  <si>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</si>
  <si>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</si>
  <si>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</si>
  <si>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</si>
  <si>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</si>
  <si>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</si>
  <si>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</si>
  <si>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</si>
  <si>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</si>
  <si>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</si>
  <si>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</si>
  <si>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</si>
  <si>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</si>
  <si>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</si>
  <si>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</si>
  <si>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</si>
  <si>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</si>
  <si>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</si>
  <si>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</si>
  <si>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</si>
  <si>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</si>
  <si>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</si>
  <si>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</si>
  <si>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</si>
  <si>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</si>
  <si>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</si>
  <si>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</si>
  <si>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</si>
  <si>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</si>
  <si>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</si>
  <si>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</si>
  <si>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</si>
  <si>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</si>
  <si>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</si>
  <si>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</si>
  <si>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</si>
  <si>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</si>
  <si>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</si>
  <si>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</si>
  <si>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</si>
  <si>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</si>
  <si>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</si>
  <si>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</si>
  <si>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</si>
  <si>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</si>
  <si>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</si>
  <si>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</si>
  <si>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</si>
  <si>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</si>
  <si>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</si>
  <si>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</si>
  <si>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</si>
  <si>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</si>
  <si>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</si>
  <si>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</si>
  <si>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</si>
  <si>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</si>
  <si>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</si>
  <si>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</si>
  <si>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</si>
  <si>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</si>
  <si>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</si>
  <si>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</si>
  <si>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</si>
  <si>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</si>
  <si>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</si>
  <si>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</si>
  <si>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</si>
  <si>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</si>
  <si>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</si>
  <si>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</si>
  <si>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</si>
  <si>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</si>
  <si>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</si>
  <si>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</si>
  <si>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</si>
  <si>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</si>
  <si>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</si>
  <si>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</si>
  <si>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</si>
  <si>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</si>
  <si>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</si>
  <si>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</si>
  <si>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</si>
  <si>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</si>
  <si>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</si>
  <si>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</si>
  <si>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</si>
  <si>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</si>
  <si>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</si>
  <si>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</si>
  <si>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</si>
  <si>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</si>
  <si>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</si>
  <si>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</si>
  <si>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</si>
  <si>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</si>
  <si>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</si>
  <si>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</si>
  <si>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</si>
  <si>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</si>
  <si>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</si>
  <si>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</si>
  <si>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</si>
  <si>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</si>
  <si>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</si>
  <si>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</si>
  <si>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</si>
  <si>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</si>
  <si>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</si>
  <si>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</si>
  <si>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</si>
  <si>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</si>
  <si>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</si>
  <si>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</si>
  <si>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</si>
  <si>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</si>
  <si>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</si>
  <si>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</si>
  <si>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</si>
  <si>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</si>
  <si>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</si>
  <si>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</si>
  <si>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</si>
  <si>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</si>
  <si>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</si>
  <si>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</si>
  <si>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</si>
  <si>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</si>
  <si>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</si>
  <si>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</si>
  <si>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</si>
  <si>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</si>
  <si>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</si>
  <si>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</si>
  <si>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</si>
  <si>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</si>
  <si>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</si>
  <si>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</si>
  <si>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</si>
  <si>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</si>
  <si>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</si>
  <si>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</si>
  <si>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</si>
  <si>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</si>
  <si>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</si>
  <si>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</si>
  <si>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</si>
  <si>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</si>
  <si>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</si>
  <si>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</si>
  <si>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</si>
  <si>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</si>
  <si>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</si>
  <si>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</si>
  <si>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</si>
  <si>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</si>
  <si>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</si>
  <si>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</si>
  <si>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</si>
  <si>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</si>
  <si>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</si>
  <si>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</si>
  <si>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</si>
  <si>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</si>
  <si>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</si>
  <si>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</si>
  <si>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</si>
  <si>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</si>
  <si>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</si>
  <si>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</si>
  <si>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</si>
  <si>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</si>
  <si>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</si>
  <si>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</si>
  <si>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</si>
  <si>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</si>
  <si>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</si>
  <si>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</si>
  <si>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</si>
  <si>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</si>
  <si>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</si>
  <si>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</si>
  <si>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</si>
  <si>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</si>
  <si>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</si>
  <si>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</si>
  <si>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</si>
  <si>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</si>
  <si>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</si>
  <si>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</si>
  <si>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</si>
  <si>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</si>
  <si>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</si>
  <si>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</si>
  <si>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</si>
  <si>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</si>
  <si>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</si>
  <si>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</si>
  <si>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</si>
  <si>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</si>
  <si>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</si>
  <si>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</si>
  <si>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</si>
  <si>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</si>
  <si>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</si>
  <si>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</si>
  <si>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</si>
  <si>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</si>
  <si>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</si>
  <si>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</si>
  <si>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</si>
  <si>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</si>
  <si>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</si>
  <si>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</si>
  <si>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</si>
  <si>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</si>
  <si>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</si>
  <si>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</si>
  <si>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</si>
  <si>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</si>
  <si>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</si>
  <si>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</si>
  <si>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</si>
  <si>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</si>
  <si>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</si>
  <si>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</si>
  <si>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</si>
  <si>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</si>
  <si>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</si>
  <si>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</si>
  <si>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</si>
  <si>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</si>
  <si>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</si>
  <si>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</si>
  <si>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</si>
  <si>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</si>
  <si>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</si>
  <si>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</si>
  <si>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</si>
  <si>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</si>
  <si>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</si>
  <si>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</si>
  <si>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</si>
  <si>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</si>
  <si>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</si>
  <si>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</si>
  <si>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</si>
  <si>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</si>
  <si>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</si>
  <si>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</si>
  <si>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</si>
  <si>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</si>
  <si>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</si>
  <si>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</si>
  <si>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</si>
  <si>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</si>
  <si>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</si>
  <si>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</si>
  <si>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</si>
  <si>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</si>
  <si>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</si>
  <si>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</si>
  <si>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</si>
  <si>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</si>
  <si>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</si>
  <si>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</si>
  <si>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</si>
  <si>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</si>
  <si>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</si>
  <si>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</si>
  <si>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</si>
  <si>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</si>
  <si>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</si>
  <si>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</si>
  <si>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</si>
  <si>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</si>
  <si>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</si>
  <si>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</si>
  <si>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</si>
  <si>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</si>
  <si>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</si>
  <si>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</si>
  <si>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</si>
  <si>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</si>
  <si>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</si>
  <si>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</si>
  <si>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</si>
  <si>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</si>
  <si>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</si>
  <si>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</si>
  <si>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</si>
  <si>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</si>
  <si>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</si>
  <si>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</si>
  <si>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</si>
  <si>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</si>
  <si>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</si>
  <si>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</si>
  <si>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</si>
  <si>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</si>
  <si>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</si>
  <si>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</si>
  <si>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</si>
  <si>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</si>
  <si>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</si>
  <si>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</si>
  <si>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</si>
  <si>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</si>
  <si>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</si>
  <si>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</si>
  <si>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</si>
  <si>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</si>
  <si>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</si>
  <si>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</si>
  <si>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</si>
  <si>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</si>
  <si>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</si>
  <si>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</si>
  <si>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</si>
  <si>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</si>
  <si>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</si>
  <si>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</si>
  <si>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</si>
  <si>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</si>
  <si>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</si>
  <si>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</si>
  <si>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</si>
  <si>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</si>
  <si>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</si>
  <si>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</si>
  <si>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</si>
  <si>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</si>
  <si>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</si>
  <si>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</si>
  <si>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</si>
  <si>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</si>
  <si>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</si>
  <si>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</si>
  <si>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</si>
  <si>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</si>
  <si>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</si>
  <si>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</si>
  <si>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</si>
  <si>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</si>
  <si>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</si>
  <si>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</si>
  <si>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</si>
  <si>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</si>
  <si>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</si>
  <si>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</si>
  <si>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</si>
  <si>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</si>
  <si>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</si>
  <si>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</si>
  <si>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</si>
  <si>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</si>
  <si>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</si>
  <si>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</si>
  <si>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</si>
  <si>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</si>
  <si>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</si>
  <si>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</si>
  <si>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</si>
  <si>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</si>
  <si>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</si>
  <si>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</si>
  <si>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</si>
  <si>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</si>
  <si>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</si>
  <si>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</si>
  <si>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</si>
  <si>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</si>
  <si>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</si>
  <si>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</si>
  <si>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</si>
  <si>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</si>
  <si>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</si>
  <si>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</si>
  <si>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</si>
  <si>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</si>
  <si>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</si>
  <si>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</si>
  <si>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</si>
  <si>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</si>
  <si>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</si>
  <si>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</si>
  <si>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</si>
  <si>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</si>
  <si>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</si>
  <si>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</si>
  <si>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</si>
  <si>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</si>
  <si>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</si>
  <si>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</si>
  <si>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</si>
  <si>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</si>
  <si>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</si>
  <si>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</si>
  <si>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</si>
  <si>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</si>
  <si>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</si>
  <si>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</si>
  <si>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</si>
  <si>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</si>
  <si>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</si>
  <si>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</si>
  <si>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</si>
  <si>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</si>
  <si>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</si>
  <si>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</si>
  <si>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</si>
  <si>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</si>
  <si>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</si>
  <si>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</si>
  <si>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</si>
  <si>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</si>
  <si>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</si>
  <si>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</si>
  <si>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</si>
  <si>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</si>
  <si>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</si>
  <si>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</si>
  <si>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</si>
  <si>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</si>
  <si>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</si>
  <si>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</si>
  <si>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</si>
  <si>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</si>
  <si>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</si>
  <si>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</si>
  <si>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</si>
  <si>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</si>
  <si>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</si>
  <si>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</si>
  <si>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</si>
  <si>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</si>
  <si>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</si>
  <si>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</si>
  <si>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</si>
  <si>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</si>
  <si>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</si>
  <si>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</si>
  <si>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</si>
  <si>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</si>
  <si>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</si>
  <si>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</si>
  <si>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</si>
  <si>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</si>
  <si>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</si>
  <si>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</si>
  <si>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</si>
  <si>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</si>
  <si>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</si>
  <si>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</si>
  <si>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</si>
  <si>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</si>
  <si>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</si>
  <si>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</si>
  <si>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</si>
  <si>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</si>
  <si>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</si>
  <si>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</si>
  <si>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</si>
  <si>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</si>
  <si>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</si>
  <si>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</si>
  <si>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</si>
  <si>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</si>
  <si>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</si>
  <si>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</si>
  <si>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</si>
  <si>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</si>
  <si>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</si>
  <si>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</si>
  <si>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</si>
  <si>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</si>
  <si>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</si>
  <si>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</si>
  <si>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</si>
  <si>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</si>
  <si>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</si>
  <si>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</si>
  <si>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</si>
  <si>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</si>
  <si>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</si>
  <si>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</si>
  <si>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</si>
  <si>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</si>
  <si>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</si>
  <si>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</si>
  <si>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</si>
  <si>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</si>
  <si>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</si>
  <si>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</si>
  <si>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</si>
  <si>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</si>
  <si>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</si>
  <si>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</si>
  <si>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</si>
  <si>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</si>
  <si>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</si>
  <si>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</si>
  <si>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</si>
  <si>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</si>
  <si>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</si>
  <si>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</si>
  <si>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</si>
  <si>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</si>
  <si>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</si>
  <si>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</si>
  <si>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</si>
  <si>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</si>
  <si>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</si>
  <si>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</si>
  <si>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</si>
  <si>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</si>
  <si>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</si>
  <si>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</si>
  <si>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</si>
  <si>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</si>
  <si>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</si>
  <si>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</si>
  <si>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</si>
  <si>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</si>
  <si>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</si>
  <si>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</si>
  <si>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</si>
  <si>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</si>
  <si>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</si>
  <si>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</si>
  <si>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</si>
  <si>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</si>
  <si>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</si>
  <si>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</si>
  <si>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</si>
  <si>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</si>
  <si>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</si>
  <si>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</si>
  <si>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</si>
  <si>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</si>
  <si>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</si>
  <si>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</si>
  <si>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</si>
  <si>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</si>
  <si>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</si>
  <si>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</si>
  <si>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</si>
  <si>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</si>
  <si>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</si>
  <si>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</si>
  <si>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</si>
  <si>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</si>
  <si>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</si>
  <si>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</si>
  <si>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</si>
  <si>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</si>
  <si>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</si>
  <si>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</si>
  <si>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</si>
  <si>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</si>
  <si>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</si>
  <si>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</si>
  <si>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</si>
  <si>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</si>
  <si>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</si>
  <si>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</si>
  <si>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</si>
  <si>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</si>
  <si>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</si>
  <si>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</si>
  <si>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</si>
  <si>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</si>
  <si>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</si>
  <si>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</si>
  <si>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</si>
  <si>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</si>
  <si>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</si>
  <si>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</si>
  <si>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</si>
  <si>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</si>
  <si>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</si>
  <si>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</si>
  <si>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</si>
  <si>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</si>
  <si>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</si>
  <si>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</si>
  <si>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</si>
  <si>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</si>
  <si>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</si>
  <si>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</si>
  <si>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</si>
  <si>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</si>
  <si>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</si>
  <si>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</si>
  <si>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</si>
  <si>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</si>
  <si>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</si>
  <si>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</si>
  <si>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</si>
  <si>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</si>
  <si>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</si>
  <si>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</si>
  <si>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</si>
  <si>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</si>
  <si>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</si>
  <si>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</si>
  <si>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</si>
  <si>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</si>
  <si>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</si>
  <si>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</si>
  <si>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</si>
  <si>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</si>
  <si>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</si>
  <si>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</si>
  <si>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</si>
  <si>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</si>
  <si>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</si>
  <si>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</si>
  <si>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</si>
  <si>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</si>
  <si>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</si>
  <si>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</si>
  <si>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</si>
  <si>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</si>
  <si>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</si>
  <si>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</si>
  <si>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</si>
  <si>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</si>
  <si>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</si>
  <si>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</si>
  <si>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</si>
  <si>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</si>
  <si>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</si>
  <si>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</si>
  <si>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</si>
  <si>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</si>
  <si>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</si>
  <si>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</si>
  <si>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</si>
  <si>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</si>
  <si>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</si>
  <si>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</si>
  <si>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</si>
  <si>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</si>
  <si>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</si>
  <si>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</si>
  <si>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</si>
  <si>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</si>
  <si>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</si>
  <si>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</si>
  <si>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</si>
  <si>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</si>
  <si>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</si>
  <si>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</si>
  <si>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</si>
  <si>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</si>
  <si>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</si>
  <si>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</si>
  <si>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</si>
  <si>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</si>
  <si>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</si>
  <si>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</si>
  <si>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</si>
  <si>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</si>
  <si>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</si>
  <si>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</si>
  <si>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</si>
  <si>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</si>
  <si>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</si>
  <si>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</si>
  <si>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</si>
  <si>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</si>
  <si>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</si>
  <si>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</si>
  <si>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</si>
  <si>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</si>
  <si>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</si>
  <si>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</si>
  <si>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</si>
  <si>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</si>
  <si>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</si>
  <si>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</si>
  <si>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</si>
  <si>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</si>
  <si>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</si>
  <si>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</si>
  <si>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</si>
  <si>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</si>
  <si>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</si>
  <si>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</si>
  <si>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</si>
  <si>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</si>
  <si>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</si>
  <si>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</si>
  <si>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</si>
  <si>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</si>
  <si>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</si>
  <si>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</si>
  <si>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</si>
  <si>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</si>
  <si>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</si>
  <si>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</si>
  <si>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</si>
  <si>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</si>
  <si>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</si>
  <si>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</si>
  <si>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</si>
  <si>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</si>
  <si>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</si>
  <si>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</si>
  <si>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</si>
  <si>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</si>
  <si>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</si>
  <si>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</si>
  <si>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</si>
  <si>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</si>
  <si>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</si>
  <si>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</si>
  <si>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</si>
  <si>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</si>
  <si>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</si>
  <si>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</si>
  <si>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</si>
  <si>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</si>
  <si>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</si>
  <si>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</si>
  <si>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</si>
  <si>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</si>
  <si>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</si>
  <si>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</si>
  <si>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</si>
  <si>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</si>
  <si>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</si>
  <si>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</si>
  <si>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</si>
  <si>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</si>
  <si>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</si>
  <si>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</si>
  <si>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</si>
  <si>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</si>
  <si>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</si>
  <si>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</si>
  <si>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</si>
  <si>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</si>
  <si>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</si>
  <si>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</si>
  <si>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</si>
  <si>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</si>
  <si>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</si>
  <si>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</si>
  <si>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</si>
  <si>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</si>
  <si>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</si>
  <si>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</si>
  <si>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</si>
  <si>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</si>
  <si>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</si>
  <si>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</si>
  <si>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</si>
  <si>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</si>
  <si>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</si>
  <si>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</si>
  <si>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</si>
  <si>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</si>
  <si>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</si>
  <si>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</si>
  <si>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</si>
  <si>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</si>
  <si>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</si>
  <si>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</si>
  <si>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</si>
  <si>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</si>
  <si>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</si>
  <si>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</si>
  <si>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</si>
  <si>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</si>
  <si>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</si>
  <si>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</si>
  <si>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</si>
  <si>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</si>
  <si>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</si>
  <si>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</si>
  <si>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</si>
  <si>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</si>
  <si>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</si>
  <si>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</si>
  <si>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</si>
  <si>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</si>
  <si>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</si>
  <si>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</si>
  <si>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</si>
  <si>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</si>
  <si>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</si>
  <si>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</si>
  <si>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</si>
  <si>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</si>
  <si>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</si>
  <si>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</si>
  <si>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</si>
  <si>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</si>
  <si>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</si>
  <si>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</si>
  <si>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</si>
  <si>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</si>
  <si>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</si>
  <si>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</si>
  <si>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</si>
  <si>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</si>
  <si>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</si>
  <si>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</si>
  <si>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</si>
  <si>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</si>
  <si>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</si>
  <si>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</si>
  <si>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</si>
  <si>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</si>
  <si>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</si>
  <si>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</si>
  <si>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</si>
  <si>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</si>
  <si>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</si>
  <si>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</si>
  <si>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</si>
  <si>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</si>
  <si>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</si>
  <si>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</si>
  <si>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</si>
  <si>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</si>
  <si>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</si>
  <si>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</si>
  <si>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</si>
  <si>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</si>
  <si>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</si>
  <si>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</si>
  <si>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</si>
  <si>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</si>
  <si>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</si>
  <si>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</si>
  <si>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</si>
  <si>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</si>
  <si>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</si>
  <si>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</si>
  <si>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</si>
  <si>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</si>
  <si>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</si>
  <si>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</si>
  <si>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</si>
  <si>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</si>
  <si>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</si>
  <si>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</si>
  <si>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</si>
  <si>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</si>
  <si>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</si>
  <si>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</si>
  <si>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</si>
  <si>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</si>
  <si>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</si>
  <si>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</si>
  <si>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</si>
  <si>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</si>
  <si>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</si>
  <si>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</si>
  <si>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</si>
  <si>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</si>
  <si>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</si>
  <si>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</si>
  <si>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</si>
  <si>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</si>
  <si>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</si>
  <si>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</si>
  <si>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</si>
  <si>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</si>
  <si>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</si>
  <si>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</si>
  <si>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</si>
  <si>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</si>
  <si>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</si>
  <si>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</si>
  <si>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</si>
  <si>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</si>
  <si>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</si>
  <si>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</si>
  <si>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</si>
  <si>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</si>
  <si>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</si>
  <si>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</si>
  <si>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</si>
  <si>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</si>
  <si>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</si>
  <si>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</si>
  <si>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</si>
  <si>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</si>
  <si>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</si>
  <si>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</si>
  <si>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</si>
  <si>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</si>
  <si>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</si>
  <si>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</si>
  <si>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</si>
  <si>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</si>
  <si>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</si>
  <si>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</si>
  <si>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</si>
  <si>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</si>
  <si>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</si>
  <si>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</si>
  <si>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</si>
  <si>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</si>
  <si>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</si>
  <si>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</si>
  <si>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</si>
  <si>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</si>
  <si>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</si>
  <si>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</si>
  <si>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</si>
  <si>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</si>
  <si>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</si>
  <si>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</si>
  <si>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</si>
  <si>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</si>
  <si>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</si>
  <si>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</si>
  <si>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</si>
  <si>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</si>
  <si>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</si>
  <si>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</si>
  <si>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</si>
  <si>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</si>
  <si>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</si>
  <si>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</si>
  <si>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</si>
  <si>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</si>
  <si>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</si>
  <si>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</si>
  <si>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</si>
  <si>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</si>
  <si>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</si>
  <si>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</si>
  <si>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</si>
  <si>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</si>
  <si>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</si>
  <si>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</si>
  <si>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</si>
  <si>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</si>
  <si>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</si>
  <si>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</si>
  <si>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</si>
  <si>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</si>
  <si>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</si>
  <si>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</si>
  <si>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</si>
  <si>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</si>
  <si>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</si>
  <si>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</si>
  <si>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</si>
  <si>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</si>
  <si>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</si>
  <si>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</si>
  <si>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</si>
  <si>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</si>
  <si>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</si>
  <si>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</si>
  <si>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</si>
  <si>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</si>
  <si>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</si>
  <si>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</si>
  <si>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</si>
  <si>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</si>
  <si>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</si>
  <si>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</si>
  <si>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</si>
  <si>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</si>
  <si>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</si>
  <si>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</si>
  <si>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</si>
  <si>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</si>
  <si>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</si>
  <si>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</si>
  <si>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</si>
  <si>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</si>
  <si>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</si>
  <si>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</si>
  <si>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</si>
  <si>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</si>
  <si>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</si>
  <si>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</si>
  <si>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</si>
  <si>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</si>
  <si>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</si>
  <si>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</si>
  <si>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</si>
  <si>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</si>
  <si>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</si>
  <si>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</si>
  <si>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</si>
  <si>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</si>
  <si>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</si>
  <si>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</si>
  <si>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</si>
  <si>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</si>
  <si>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</si>
  <si>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</si>
  <si>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</si>
  <si>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</si>
  <si>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</si>
  <si>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</si>
  <si>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</si>
  <si>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</si>
  <si>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</si>
  <si>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</si>
  <si>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</si>
  <si>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</si>
  <si>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</si>
  <si>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</si>
  <si>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</si>
  <si>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</si>
  <si>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</si>
  <si>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</si>
  <si>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</si>
  <si>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</si>
  <si>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</si>
  <si>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</si>
  <si>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</si>
  <si>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</si>
  <si>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</si>
  <si>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</si>
  <si>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</si>
  <si>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</si>
  <si>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</si>
  <si>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</si>
  <si>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</si>
  <si>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</si>
  <si>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</si>
  <si>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</si>
  <si>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</si>
  <si>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</si>
  <si>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</si>
  <si>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</si>
  <si>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</si>
  <si>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</si>
  <si>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</si>
  <si>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</si>
  <si>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</si>
  <si>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</si>
  <si>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</si>
  <si>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</si>
  <si>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</si>
  <si>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</si>
  <si>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</si>
  <si>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</si>
  <si>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</si>
  <si>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</si>
  <si>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</si>
  <si>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</si>
  <si>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</si>
  <si>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</si>
  <si>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</si>
  <si>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</si>
  <si>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</si>
  <si>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</si>
  <si>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</si>
  <si>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</si>
  <si>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</si>
  <si>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</si>
  <si>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</si>
  <si>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</si>
  <si>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</si>
  <si>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</si>
  <si>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</si>
  <si>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</si>
  <si>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</si>
  <si>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</si>
  <si>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</si>
  <si>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</si>
  <si>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</si>
  <si>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</si>
  <si>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</si>
  <si>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</si>
  <si>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</si>
  <si>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</si>
  <si>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</si>
  <si>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</si>
  <si>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</si>
  <si>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</si>
  <si>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</si>
  <si>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</si>
  <si>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</si>
  <si>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</si>
  <si>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</si>
  <si>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</si>
  <si>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</si>
  <si>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</si>
  <si>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</si>
  <si>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</si>
  <si>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</si>
  <si>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</si>
  <si>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</si>
  <si>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</si>
  <si>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</si>
  <si>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</si>
  <si>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</si>
  <si>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</si>
  <si>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</si>
  <si>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</si>
  <si>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</si>
  <si>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</si>
  <si>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</si>
  <si>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</si>
  <si>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</si>
  <si>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</si>
  <si>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</si>
  <si>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</si>
  <si>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</si>
  <si>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</si>
  <si>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</si>
  <si>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</si>
  <si>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</si>
  <si>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</si>
  <si>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</si>
  <si>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</si>
  <si>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</si>
  <si>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</si>
  <si>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</si>
  <si>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</si>
  <si>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</si>
  <si>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</si>
  <si>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</si>
  <si>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</si>
  <si>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</si>
  <si>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</si>
  <si>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</si>
  <si>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</si>
  <si>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</si>
  <si>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</si>
  <si>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</si>
  <si>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</si>
  <si>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</si>
  <si>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</si>
  <si>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</si>
  <si>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</si>
  <si>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</si>
  <si>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</si>
  <si>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</si>
  <si>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</si>
  <si>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</si>
  <si>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</si>
  <si>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</si>
  <si>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</si>
  <si>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</si>
  <si>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</si>
  <si>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</si>
  <si>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</si>
  <si>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</si>
  <si>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</si>
  <si>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</si>
  <si>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</si>
  <si>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</si>
  <si>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</si>
  <si>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</si>
  <si>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</si>
  <si>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</si>
  <si>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</si>
  <si>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</si>
  <si>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</si>
  <si>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</si>
  <si>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</si>
  <si>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</si>
  <si>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</si>
  <si>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</si>
  <si>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</si>
  <si>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</si>
  <si>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</si>
  <si>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</si>
  <si>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</si>
  <si>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</si>
  <si>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</si>
  <si>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</si>
  <si>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</si>
  <si>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</si>
  <si>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</si>
  <si>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</si>
  <si>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</si>
  <si>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</si>
  <si>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</si>
  <si>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</si>
  <si>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</si>
  <si>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</si>
  <si>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</si>
  <si>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</si>
  <si>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</si>
  <si>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</si>
  <si>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</si>
  <si>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</si>
  <si>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</si>
  <si>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</si>
  <si>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</si>
  <si>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</si>
  <si>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</si>
  <si>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</si>
  <si>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</si>
  <si>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</si>
  <si>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</si>
  <si>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</si>
  <si>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</si>
  <si>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</si>
  <si>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</si>
  <si>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</si>
  <si>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</si>
  <si>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</si>
  <si>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</si>
  <si>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</si>
  <si>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</si>
  <si>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</si>
  <si>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</si>
  <si>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</si>
  <si>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</si>
  <si>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</si>
  <si>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</si>
  <si>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</si>
  <si>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</si>
  <si>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</si>
  <si>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</si>
  <si>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</si>
  <si>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</si>
  <si>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</si>
  <si>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</si>
  <si>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</si>
  <si>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</si>
  <si>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</si>
  <si>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</si>
  <si>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</si>
  <si>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</si>
  <si>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</si>
  <si>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</si>
  <si>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</si>
  <si>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</si>
  <si>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</si>
  <si>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</si>
  <si>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</si>
  <si>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</si>
  <si>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</si>
  <si>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</si>
  <si>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</si>
  <si>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</si>
  <si>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</si>
  <si>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</si>
  <si>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</si>
  <si>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</si>
  <si>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</si>
  <si>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</si>
  <si>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</si>
  <si>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</si>
  <si>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</si>
  <si>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</si>
  <si>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</si>
  <si>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</si>
  <si>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</si>
  <si>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</si>
  <si>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</si>
  <si>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</si>
  <si>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</si>
  <si>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</si>
  <si>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</si>
  <si>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</si>
  <si>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</si>
  <si>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</si>
  <si>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</si>
  <si>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</si>
  <si>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</si>
  <si>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</si>
  <si>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</si>
  <si>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</si>
  <si>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</si>
  <si>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</si>
  <si>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</si>
  <si>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</si>
  <si>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</si>
  <si>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</si>
  <si>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</si>
  <si>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</si>
  <si>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</si>
  <si>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</si>
  <si>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</si>
  <si>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</si>
  <si>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</si>
  <si>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</si>
  <si>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</si>
  <si>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</si>
  <si>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</si>
  <si>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</si>
  <si>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</si>
  <si>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</si>
  <si>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</si>
  <si>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</si>
  <si>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</si>
  <si>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</si>
  <si>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</si>
  <si>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</si>
  <si>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</si>
  <si>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</si>
  <si>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</si>
  <si>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</si>
  <si>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</si>
  <si>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</si>
  <si>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</si>
  <si>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</si>
  <si>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</si>
  <si>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</si>
  <si>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</si>
  <si>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</si>
  <si>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</si>
  <si>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</si>
  <si>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</si>
  <si>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</si>
  <si>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</si>
  <si>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</si>
  <si>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</si>
  <si>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</si>
  <si>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</si>
  <si>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</si>
  <si>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</si>
  <si>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</si>
  <si>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</si>
  <si>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</si>
  <si>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</si>
  <si>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</si>
  <si>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</si>
  <si>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</si>
  <si>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</si>
  <si>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</si>
  <si>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</si>
  <si>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</si>
  <si>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</si>
  <si>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</si>
  <si>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</si>
  <si>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</si>
  <si>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</si>
  <si>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</si>
  <si>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</si>
  <si>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</si>
  <si>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</si>
  <si>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</si>
  <si>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</si>
  <si>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</si>
  <si>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</si>
  <si>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</si>
  <si>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</si>
  <si>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</si>
  <si>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</si>
  <si>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</si>
  <si>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</si>
  <si>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</si>
  <si>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</si>
  <si>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</si>
  <si>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</si>
  <si>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</si>
  <si>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</si>
  <si>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</si>
  <si>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</si>
  <si>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</si>
  <si>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</si>
  <si>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</si>
  <si>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</si>
  <si>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</si>
  <si>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</si>
  <si>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</si>
  <si>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</si>
  <si>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</si>
  <si>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</si>
  <si>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</si>
  <si>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</si>
  <si>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</si>
  <si>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</si>
  <si>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</si>
  <si>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</si>
  <si>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</si>
  <si>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</si>
  <si>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</si>
  <si>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</si>
  <si>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</si>
  <si>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</si>
  <si>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</si>
  <si>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</si>
  <si>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</si>
  <si>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</si>
  <si>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</si>
  <si>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</si>
  <si>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</si>
  <si>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</si>
  <si>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</si>
  <si>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</si>
  <si>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</si>
  <si>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</si>
  <si>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</si>
  <si>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</si>
  <si>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</si>
  <si>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</si>
  <si>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</si>
  <si>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</si>
  <si>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</si>
  <si>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</si>
  <si>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</si>
  <si>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</si>
  <si>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</si>
  <si>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</si>
  <si>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</si>
  <si>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</si>
  <si>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</si>
  <si>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</si>
  <si>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</si>
  <si>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</si>
  <si>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</si>
  <si>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</si>
  <si>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</si>
  <si>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</si>
  <si>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</si>
  <si>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</si>
  <si>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</si>
  <si>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</si>
  <si>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</si>
  <si>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</si>
  <si>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</si>
  <si>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</si>
  <si>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</si>
  <si>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</si>
  <si>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</si>
  <si>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</si>
  <si>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</si>
  <si>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</si>
  <si>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</si>
  <si>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</si>
  <si>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</si>
  <si>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</si>
  <si>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</si>
  <si>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</si>
  <si>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</si>
  <si>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</si>
  <si>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</si>
  <si>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</si>
  <si>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</si>
  <si>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</si>
  <si>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</si>
  <si>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</si>
  <si>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</si>
  <si>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</si>
  <si>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</si>
  <si>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</si>
  <si>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</si>
  <si>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</si>
  <si>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</si>
  <si>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</si>
  <si>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</si>
  <si>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</si>
  <si>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</si>
  <si>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</si>
  <si>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</si>
  <si>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</si>
  <si>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</si>
  <si>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</si>
  <si>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</si>
  <si>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</si>
  <si>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</si>
  <si>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</si>
  <si>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</si>
  <si>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</si>
  <si>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</si>
  <si>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</si>
  <si>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</si>
  <si>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</si>
  <si>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</si>
  <si>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</si>
  <si>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</si>
  <si>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</si>
  <si>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</si>
  <si>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</si>
  <si>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</si>
  <si>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</si>
  <si>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</si>
  <si>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</si>
  <si>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</si>
  <si>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</si>
  <si>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</si>
  <si>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</si>
  <si>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</si>
  <si>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</si>
  <si>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</si>
  <si>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</si>
  <si>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</si>
  <si>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</si>
  <si>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</si>
  <si>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</si>
  <si>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</si>
  <si>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</si>
  <si>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</si>
  <si>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</si>
  <si>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</si>
  <si>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</si>
  <si>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</si>
  <si>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</si>
  <si>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</si>
  <si>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</si>
  <si>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</si>
  <si>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</si>
  <si>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</si>
  <si>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</si>
  <si>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</si>
  <si>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</si>
  <si>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</si>
  <si>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</si>
  <si>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</si>
  <si>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</si>
  <si>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</si>
  <si>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</si>
  <si>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</si>
  <si>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</si>
  <si>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</si>
  <si>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</si>
  <si>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</si>
  <si>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</si>
  <si>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</si>
  <si>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</si>
  <si>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</si>
  <si>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</si>
  <si>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</si>
  <si>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</si>
  <si>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</si>
  <si>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</si>
  <si>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</si>
  <si>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</si>
  <si>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</si>
  <si>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</si>
  <si>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</si>
  <si>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</si>
  <si>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</si>
  <si>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</si>
  <si>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</si>
  <si>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</si>
  <si>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</si>
  <si>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</si>
  <si>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</si>
  <si>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</si>
  <si>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</si>
  <si>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</si>
  <si>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</si>
  <si>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</si>
  <si>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</si>
  <si>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</si>
  <si>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</si>
  <si>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</si>
  <si>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</si>
  <si>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</si>
  <si>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</si>
  <si>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</si>
  <si>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</si>
  <si>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</si>
  <si>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</si>
  <si>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</si>
  <si>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</si>
  <si>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</si>
  <si>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</si>
  <si>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</si>
  <si>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</si>
  <si>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</si>
  <si>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</si>
  <si>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</si>
  <si>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</si>
  <si>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</si>
  <si>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</si>
  <si>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</si>
  <si>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</si>
  <si>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</si>
  <si>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</si>
  <si>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</si>
  <si>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</si>
  <si>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</si>
  <si>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</si>
  <si>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</si>
  <si>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</si>
  <si>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</si>
  <si>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</si>
  <si>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</si>
  <si>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</si>
  <si>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</si>
  <si>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</si>
  <si>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</si>
  <si>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</si>
  <si>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</si>
  <si>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</si>
  <si>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</si>
  <si>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</si>
  <si>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</si>
  <si>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</si>
  <si>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</si>
  <si>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</si>
  <si>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</si>
  <si>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</si>
  <si>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</si>
  <si>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</si>
  <si>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</si>
  <si>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</si>
  <si>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</si>
  <si>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</si>
  <si>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</si>
  <si>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</si>
  <si>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</si>
  <si>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</si>
  <si>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</si>
  <si>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</si>
  <si>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</si>
  <si>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</si>
  <si>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</si>
  <si>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</si>
  <si>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</si>
  <si>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</si>
  <si>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</si>
  <si>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</si>
  <si>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</si>
  <si>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</si>
  <si>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</si>
  <si>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</si>
  <si>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</si>
  <si>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</si>
  <si>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</si>
  <si>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</si>
  <si>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</si>
  <si>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</si>
  <si>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</si>
  <si>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</si>
  <si>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</si>
  <si>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</si>
  <si>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</si>
  <si>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</si>
  <si>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</si>
  <si>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</si>
  <si>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</si>
  <si>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</si>
  <si>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</si>
  <si>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</si>
  <si>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</si>
  <si>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</si>
  <si>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</si>
  <si>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</si>
  <si>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</si>
  <si>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</si>
  <si>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</si>
  <si>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</si>
  <si>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</si>
  <si>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</si>
  <si>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</si>
  <si>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</si>
  <si>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</si>
  <si>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</si>
  <si>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</si>
  <si>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</si>
  <si>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</si>
  <si>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</si>
  <si>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</si>
  <si>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</si>
  <si>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</si>
  <si>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</si>
  <si>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</si>
  <si>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</si>
  <si>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</si>
  <si>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</si>
  <si>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</si>
  <si>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</si>
  <si>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</si>
  <si>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</si>
  <si>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</si>
  <si>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</si>
  <si>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</si>
  <si>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</si>
  <si>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</si>
  <si>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</si>
  <si>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</si>
  <si>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</si>
  <si>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</si>
  <si>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</si>
  <si>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</si>
  <si>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</si>
  <si>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</si>
  <si>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</si>
  <si>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</si>
  <si>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</si>
  <si>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</si>
  <si>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</si>
  <si>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</si>
  <si>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</si>
  <si>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</si>
  <si>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</si>
  <si>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</si>
  <si>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</si>
  <si>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</si>
  <si>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</si>
  <si>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</si>
  <si>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</si>
  <si>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</si>
  <si>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</si>
  <si>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</si>
  <si>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</si>
  <si>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</si>
  <si>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</si>
  <si>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</si>
  <si>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</si>
  <si>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</si>
  <si>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</si>
  <si>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</si>
  <si>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</si>
  <si>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</si>
  <si>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</si>
  <si>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</si>
  <si>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</si>
  <si>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</si>
  <si>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</si>
  <si>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</si>
  <si>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</si>
  <si>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</si>
  <si>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</si>
  <si>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</si>
  <si>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</si>
  <si>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</si>
  <si>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</si>
  <si>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</si>
  <si>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</si>
  <si>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</si>
  <si>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</si>
  <si>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</si>
  <si>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</si>
  <si>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</si>
  <si>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</si>
  <si>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</si>
  <si>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</si>
  <si>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</si>
  <si>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</si>
  <si>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</si>
  <si>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</si>
  <si>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</si>
  <si>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</si>
  <si>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</si>
  <si>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</si>
  <si>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</si>
  <si>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</si>
  <si>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</si>
  <si>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</si>
  <si>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</si>
  <si>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</si>
  <si>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</si>
  <si>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</si>
  <si>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</si>
  <si>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</si>
  <si>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</si>
  <si>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</si>
  <si>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</si>
  <si>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</si>
  <si>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</si>
  <si>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</si>
  <si>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</si>
  <si>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</si>
  <si>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</si>
  <si>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</si>
  <si>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</si>
  <si>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</si>
  <si>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</si>
  <si>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</si>
  <si>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</si>
  <si>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</si>
  <si>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</si>
  <si>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</si>
  <si>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</si>
  <si>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</si>
  <si>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</si>
  <si>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</si>
  <si>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</si>
  <si>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</si>
  <si>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</si>
  <si>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</si>
  <si>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</si>
  <si>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</si>
  <si>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</si>
  <si>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</si>
  <si>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</si>
  <si>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</si>
  <si>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</si>
  <si>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</si>
  <si>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</si>
  <si>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</si>
  <si>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</si>
  <si>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</si>
  <si>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</si>
  <si>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</si>
  <si>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</si>
  <si>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</si>
  <si>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</si>
  <si>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</si>
  <si>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</si>
  <si>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</si>
  <si>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</si>
  <si>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</si>
  <si>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</si>
  <si>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</si>
  <si>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</si>
  <si>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</si>
  <si>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</si>
  <si>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</si>
  <si>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</si>
  <si>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</si>
  <si>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</si>
  <si>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</si>
  <si>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</si>
  <si>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</si>
  <si>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</si>
  <si>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</si>
  <si>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</si>
  <si>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</si>
  <si>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</si>
  <si>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</si>
  <si>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</si>
  <si>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</si>
  <si>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</si>
  <si>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</si>
  <si>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</si>
  <si>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</si>
  <si>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</si>
  <si>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</si>
  <si>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</si>
  <si>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</si>
  <si>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</si>
  <si>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</si>
  <si>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</si>
  <si>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</si>
  <si>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</si>
  <si>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</si>
  <si>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</si>
  <si>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</si>
  <si>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</si>
  <si>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</si>
  <si>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</si>
  <si>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</si>
  <si>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</si>
  <si>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</si>
  <si>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</si>
  <si>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</si>
  <si>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</si>
  <si>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</si>
  <si>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</si>
  <si>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</si>
  <si>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</si>
  <si>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</si>
  <si>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</si>
  <si>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</si>
  <si>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</si>
  <si>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</si>
  <si>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</si>
  <si>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</si>
  <si>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</si>
  <si>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</si>
  <si>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</si>
  <si>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</si>
  <si>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</si>
  <si>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</si>
  <si>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</si>
  <si>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</si>
  <si>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</si>
  <si>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</si>
  <si>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</si>
  <si>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</si>
  <si>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</si>
  <si>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</si>
  <si>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</si>
  <si>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</si>
  <si>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</si>
  <si>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</si>
  <si>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</si>
  <si>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</si>
  <si>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</si>
  <si>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</si>
  <si>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</si>
  <si>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</si>
  <si>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</si>
  <si>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</si>
  <si>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</si>
  <si>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</si>
  <si>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</si>
  <si>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</si>
  <si>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</si>
  <si>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</si>
  <si>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</si>
  <si>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</si>
  <si>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</si>
  <si>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</si>
  <si>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</si>
  <si>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</si>
  <si>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</si>
  <si>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</si>
  <si>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</si>
  <si>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</si>
  <si>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</si>
  <si>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</si>
  <si>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</si>
  <si>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</si>
  <si>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</si>
  <si>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</si>
  <si>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</si>
  <si>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</si>
  <si>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</si>
  <si>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</si>
  <si>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</si>
  <si>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</si>
  <si>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</si>
  <si>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</si>
  <si>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</si>
  <si>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</si>
  <si>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</si>
  <si>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</si>
  <si>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</si>
  <si>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</si>
  <si>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</si>
  <si>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</si>
  <si>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</si>
  <si>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</si>
  <si>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</si>
  <si>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</si>
  <si>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</si>
  <si>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</si>
  <si>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</si>
  <si>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</si>
  <si>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</si>
  <si>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</si>
  <si>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</si>
  <si>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</si>
  <si>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</si>
  <si>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</si>
  <si>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</si>
  <si>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</si>
  <si>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</si>
  <si>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</si>
  <si>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</si>
  <si>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</si>
  <si>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</si>
  <si>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</si>
  <si>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</si>
  <si>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</si>
  <si>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</si>
  <si>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</si>
  <si>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</si>
  <si>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</si>
  <si>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</si>
  <si>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</si>
  <si>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</si>
  <si>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</si>
  <si>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</si>
  <si>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</si>
  <si>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</si>
  <si>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</si>
  <si>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</si>
  <si>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</si>
  <si>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</si>
  <si>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</si>
  <si>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</si>
  <si>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</si>
  <si>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</si>
  <si>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</si>
  <si>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</si>
  <si>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</si>
  <si>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</si>
  <si>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</si>
  <si>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</si>
  <si>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</si>
  <si>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</si>
  <si>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</si>
  <si>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</si>
  <si>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</si>
  <si>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</si>
  <si>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</si>
  <si>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</si>
  <si>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</si>
  <si>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</si>
  <si>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</si>
  <si>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</si>
  <si>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</si>
  <si>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</si>
  <si>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</si>
  <si>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</si>
  <si>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</si>
  <si>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</si>
  <si>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</si>
  <si>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</si>
  <si>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</si>
  <si>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</si>
  <si>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</si>
  <si>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</si>
  <si>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</si>
  <si>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</si>
  <si>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</si>
  <si>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</si>
  <si>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</si>
  <si>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</si>
  <si>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</si>
  <si>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</si>
  <si>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</si>
  <si>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</si>
  <si>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</si>
  <si>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</si>
  <si>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</si>
  <si>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</si>
  <si>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</si>
  <si>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</si>
  <si>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</si>
  <si>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</si>
  <si>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</si>
  <si>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</si>
  <si>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</si>
  <si>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</si>
  <si>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</si>
  <si>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</si>
  <si>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</si>
  <si>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</si>
  <si>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</si>
  <si>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</si>
  <si>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</si>
  <si>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</si>
  <si>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</si>
  <si>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</si>
  <si>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</si>
  <si>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</si>
  <si>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</si>
  <si>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</si>
  <si>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</si>
  <si>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</si>
  <si>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</si>
  <si>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</si>
  <si>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</si>
  <si>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</si>
  <si>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</si>
  <si>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</si>
  <si>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</si>
  <si>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</si>
  <si>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</si>
  <si>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</si>
  <si>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</si>
  <si>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</si>
  <si>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</si>
  <si>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</si>
  <si>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</si>
  <si>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</si>
  <si>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</si>
  <si>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</si>
  <si>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</si>
  <si>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</si>
  <si>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</si>
  <si>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</si>
  <si>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</si>
  <si>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</si>
  <si>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</si>
  <si>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</si>
  <si>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</si>
  <si>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</si>
  <si>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</si>
  <si>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</si>
  <si>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</si>
  <si>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</si>
  <si>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</si>
  <si>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</si>
  <si>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</si>
  <si>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</si>
  <si>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</si>
  <si>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</si>
  <si>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</si>
  <si>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</si>
  <si>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</si>
  <si>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</si>
  <si>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</si>
  <si>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</si>
  <si>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</si>
  <si>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</si>
  <si>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</si>
  <si>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</si>
  <si>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</si>
  <si>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</si>
  <si>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</si>
  <si>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</si>
  <si>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</si>
  <si>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</si>
  <si>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</si>
  <si>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</si>
  <si>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</si>
  <si>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</si>
  <si>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</si>
  <si>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</si>
  <si>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</si>
  <si>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</si>
  <si>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</si>
  <si>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</si>
  <si>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</si>
  <si>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</si>
  <si>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</si>
  <si>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</si>
  <si>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</si>
  <si>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</si>
  <si>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</si>
  <si>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</si>
  <si>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</si>
  <si>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</si>
  <si>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</si>
  <si>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</si>
  <si>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</si>
  <si>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</si>
  <si>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</si>
  <si>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</si>
  <si>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</si>
  <si>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</si>
  <si>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</si>
  <si>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</si>
  <si>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</si>
  <si>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</si>
  <si>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</si>
  <si>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</si>
  <si>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</si>
  <si>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</si>
  <si>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</si>
  <si>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</si>
  <si>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</si>
  <si>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</si>
  <si>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</si>
  <si>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</si>
  <si>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</si>
  <si>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</si>
  <si>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</si>
  <si>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</si>
  <si>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</si>
  <si>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</si>
  <si>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</si>
  <si>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</si>
  <si>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</si>
  <si>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</si>
  <si>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</si>
  <si>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</si>
  <si>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</si>
  <si>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</si>
  <si>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</si>
  <si>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</si>
  <si>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</si>
  <si>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</si>
  <si>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</si>
  <si>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</si>
  <si>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</si>
  <si>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</si>
  <si>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</si>
  <si>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</si>
  <si>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</si>
  <si>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</si>
  <si>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</si>
  <si>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</si>
  <si>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</si>
  <si>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</si>
  <si>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</si>
  <si>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</si>
  <si>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</si>
  <si>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</si>
  <si>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</si>
  <si>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</si>
  <si>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</si>
  <si>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</si>
  <si>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</si>
  <si>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</si>
  <si>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</si>
  <si>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</si>
  <si>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</si>
  <si>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</si>
  <si>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</si>
  <si>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</si>
  <si>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</si>
  <si>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</si>
  <si>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</si>
  <si>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</si>
  <si>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</si>
  <si>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</si>
  <si>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</si>
  <si>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</si>
  <si>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</si>
  <si>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</si>
  <si>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</si>
  <si>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</si>
  <si>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</si>
  <si>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</si>
  <si>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</si>
  <si>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</si>
  <si>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</si>
  <si>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</si>
  <si>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</si>
  <si>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</si>
  <si>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</si>
  <si>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</si>
  <si>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</si>
  <si>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</si>
  <si>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</si>
  <si>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</si>
  <si>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</si>
  <si>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</si>
  <si>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</si>
  <si>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</si>
  <si>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</si>
  <si>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</si>
  <si>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</si>
  <si>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</si>
  <si>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</si>
  <si>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</si>
  <si>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</si>
  <si>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</si>
  <si>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</si>
  <si>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</si>
  <si>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</si>
  <si>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</si>
  <si>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</si>
  <si>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</si>
  <si>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</si>
  <si>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</si>
  <si>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</si>
  <si>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</si>
  <si>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</si>
  <si>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</si>
  <si>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</si>
  <si>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</si>
  <si>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</si>
  <si>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</si>
  <si>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</si>
  <si>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</si>
  <si>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</si>
  <si>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</si>
  <si>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</si>
  <si>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</si>
  <si>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</si>
  <si>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</si>
  <si>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</si>
  <si>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</si>
  <si>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</si>
  <si>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</si>
  <si>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</si>
  <si>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</si>
  <si>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</si>
  <si>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</si>
  <si>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</si>
  <si>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</si>
  <si>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</si>
  <si>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</si>
  <si>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</si>
  <si>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</si>
  <si>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</si>
  <si>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</si>
  <si>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</si>
  <si>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</si>
  <si>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</si>
  <si>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</si>
  <si>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</si>
  <si>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</si>
  <si>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</si>
  <si>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</si>
  <si>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</si>
  <si>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</si>
  <si>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</si>
  <si>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</si>
  <si>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</si>
  <si>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</si>
  <si>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</si>
  <si>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</si>
  <si>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</si>
  <si>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</si>
  <si>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</si>
  <si>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</si>
  <si>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</si>
  <si>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</si>
  <si>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</si>
  <si>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</si>
  <si>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</si>
  <si>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</si>
  <si>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</si>
  <si>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</si>
  <si>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</si>
  <si>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</si>
  <si>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</si>
  <si>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</si>
  <si>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</si>
  <si>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</si>
  <si>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</si>
  <si>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</si>
  <si>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</si>
  <si>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</si>
  <si>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</si>
  <si>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</si>
  <si>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</si>
  <si>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</si>
  <si>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</si>
  <si>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</si>
  <si>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</si>
  <si>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</si>
  <si>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</si>
  <si>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</si>
  <si>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</si>
  <si>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</si>
  <si>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</si>
  <si>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</si>
  <si>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</si>
  <si>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</si>
  <si>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</si>
  <si>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</si>
  <si>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</si>
  <si>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</si>
  <si>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</si>
  <si>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</si>
  <si>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</si>
  <si>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</si>
  <si>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</si>
  <si>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</si>
  <si>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</si>
  <si>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</si>
  <si>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</si>
  <si>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</si>
  <si>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</si>
  <si>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</si>
  <si>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</si>
  <si>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</si>
  <si>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</si>
  <si>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</si>
  <si>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</si>
  <si>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</si>
  <si>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</si>
  <si>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</si>
  <si>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</si>
  <si>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</si>
  <si>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</si>
  <si>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</si>
  <si>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</si>
  <si>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</si>
  <si>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</si>
  <si>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</si>
  <si>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</si>
  <si>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</si>
  <si>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</si>
  <si>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</si>
  <si>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</si>
  <si>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</si>
  <si>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</si>
  <si>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</si>
  <si>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</si>
  <si>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</si>
  <si>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</si>
  <si>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</si>
  <si>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</si>
  <si>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</si>
  <si>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</si>
  <si>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</si>
  <si>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</si>
  <si>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</si>
  <si>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</si>
  <si>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</si>
  <si>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</si>
  <si>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</si>
  <si>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</si>
  <si>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</si>
  <si>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</si>
  <si>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</si>
  <si>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</si>
  <si>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</si>
  <si>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</si>
  <si>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</si>
  <si>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</si>
  <si>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</si>
  <si>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</si>
  <si>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</si>
  <si>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</si>
  <si>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</si>
  <si>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</si>
  <si>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</si>
  <si>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</si>
  <si>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</si>
  <si>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</si>
  <si>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</si>
  <si>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</si>
  <si>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</si>
  <si>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</si>
  <si>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</si>
  <si>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</si>
  <si>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</si>
  <si>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</si>
  <si>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</si>
  <si>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</si>
  <si>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</si>
  <si>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</si>
  <si>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</si>
  <si>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</si>
  <si>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</si>
  <si>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</si>
  <si>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</si>
  <si>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</si>
  <si>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</si>
  <si>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</si>
  <si>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</si>
  <si>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</si>
  <si>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</si>
  <si>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</si>
  <si>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</si>
  <si>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</si>
  <si>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</si>
  <si>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</si>
  <si>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</si>
  <si>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</si>
  <si>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</si>
  <si>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</si>
  <si>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</si>
  <si>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</si>
  <si>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</si>
  <si>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</si>
  <si>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</si>
  <si>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</si>
  <si>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</si>
  <si>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</si>
  <si>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</si>
  <si>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</si>
  <si>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</si>
  <si>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</si>
  <si>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</si>
  <si>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</si>
  <si>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</si>
  <si>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</si>
  <si>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</si>
  <si>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</si>
  <si>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</si>
  <si>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</si>
  <si>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</si>
  <si>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</si>
  <si>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</si>
  <si>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</si>
  <si>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</si>
  <si>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</si>
  <si>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</si>
  <si>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</si>
  <si>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</si>
  <si>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</si>
  <si>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</si>
  <si>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</si>
  <si>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</si>
  <si>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</si>
  <si>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</si>
  <si>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</si>
  <si>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</si>
  <si>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</si>
  <si>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</si>
  <si>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</si>
  <si>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</si>
  <si>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</si>
  <si>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</si>
  <si>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</si>
  <si>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</si>
  <si>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</si>
  <si>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</si>
  <si>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</si>
  <si>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</si>
  <si>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</si>
  <si>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</si>
  <si>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</si>
  <si>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</si>
  <si>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</si>
  <si>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</si>
  <si>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</si>
  <si>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</si>
  <si>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</si>
  <si>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</si>
  <si>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</si>
  <si>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</si>
  <si>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</si>
  <si>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</si>
  <si>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</si>
  <si>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</si>
  <si>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</si>
  <si>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</si>
  <si>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</si>
  <si>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</si>
  <si>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</si>
  <si>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</si>
  <si>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</si>
  <si>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</si>
  <si>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</si>
  <si>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</si>
  <si>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</si>
  <si>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</si>
  <si>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</si>
  <si>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</si>
  <si>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</si>
  <si>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</si>
  <si>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</si>
  <si>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</si>
  <si>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</si>
  <si>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</si>
  <si>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</si>
  <si>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</si>
  <si>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</si>
  <si>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</si>
  <si>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</si>
  <si>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</si>
  <si>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</si>
  <si>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</si>
  <si>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</si>
  <si>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</si>
  <si>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</si>
  <si>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</si>
  <si>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</si>
  <si>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</si>
  <si>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</si>
  <si>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</si>
  <si>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</si>
  <si>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</si>
  <si>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</si>
  <si>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</si>
  <si>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</si>
  <si>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</si>
  <si>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</si>
  <si>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</si>
  <si>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</si>
  <si>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</si>
  <si>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</si>
  <si>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</si>
  <si>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</si>
  <si>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</si>
  <si>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</si>
  <si>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</si>
  <si>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</si>
  <si>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</si>
  <si>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</si>
  <si>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</si>
  <si>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</si>
  <si>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</si>
  <si>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</si>
  <si>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</si>
  <si>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</si>
  <si>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</si>
  <si>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</si>
  <si>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</si>
  <si>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</si>
  <si>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</si>
  <si>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</si>
  <si>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</si>
  <si>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</si>
  <si>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</si>
  <si>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</si>
  <si>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</si>
  <si>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</si>
  <si>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</si>
  <si>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</si>
  <si>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</si>
  <si>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</si>
  <si>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</si>
  <si>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</si>
  <si>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</si>
  <si>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</si>
  <si>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</si>
  <si>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</si>
  <si>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</si>
  <si>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</si>
  <si>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</si>
  <si>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</si>
  <si>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</si>
  <si>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</si>
  <si>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</si>
  <si>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</si>
  <si>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</si>
  <si>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</si>
  <si>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</si>
  <si>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</si>
  <si>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</si>
  <si>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</si>
  <si>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</si>
  <si>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</si>
  <si>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</si>
  <si>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</si>
  <si>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</si>
  <si>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</si>
  <si>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</si>
  <si>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</si>
  <si>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</si>
  <si>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</si>
  <si>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</si>
  <si>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</si>
  <si>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</si>
  <si>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</si>
  <si>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</si>
  <si>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</si>
  <si>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</si>
  <si>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</si>
  <si>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</si>
  <si>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</si>
  <si>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</si>
  <si>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</si>
  <si>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</si>
  <si>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</si>
  <si>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</si>
  <si>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</si>
  <si>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</si>
  <si>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</si>
  <si>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</si>
  <si>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</si>
  <si>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</si>
  <si>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</si>
  <si>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</si>
  <si>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</si>
  <si>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</si>
  <si>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</si>
  <si>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</si>
  <si>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</si>
  <si>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</si>
  <si>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</si>
  <si>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</si>
  <si>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</si>
  <si>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</si>
  <si>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</si>
  <si>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</si>
  <si>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</si>
  <si>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</si>
  <si>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</si>
  <si>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</si>
  <si>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</si>
  <si>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</si>
  <si>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</si>
  <si>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</si>
  <si>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</si>
  <si>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</si>
  <si>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</si>
  <si>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</si>
  <si>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</si>
  <si>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</si>
  <si>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</si>
  <si>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</si>
  <si>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</si>
  <si>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</si>
  <si>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</si>
  <si>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</si>
  <si>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</si>
  <si>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</si>
  <si>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</si>
  <si>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</si>
  <si>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</si>
  <si>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</si>
  <si>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</si>
  <si>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</si>
  <si>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</si>
  <si>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</si>
  <si>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</si>
  <si>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</si>
  <si>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</si>
  <si>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</si>
  <si>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</si>
  <si>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</si>
  <si>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</si>
  <si>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</si>
  <si>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</si>
  <si>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</si>
  <si>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</si>
  <si>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</si>
  <si>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</si>
  <si>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</si>
  <si>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</si>
  <si>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</si>
  <si>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</si>
  <si>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</si>
  <si>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</si>
  <si>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</si>
  <si>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</si>
  <si>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</si>
  <si>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</si>
  <si>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</si>
  <si>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</si>
  <si>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</si>
  <si>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</si>
  <si>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</si>
  <si>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</si>
  <si>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</si>
  <si>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</si>
  <si>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</si>
  <si>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</si>
  <si>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</si>
  <si>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</si>
  <si>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</si>
  <si>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</si>
  <si>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</si>
  <si>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</si>
  <si>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</si>
  <si>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</si>
  <si>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</si>
  <si>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</si>
  <si>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</si>
  <si>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</si>
  <si>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</si>
  <si>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</si>
  <si>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</si>
  <si>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</si>
  <si>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</si>
  <si>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</si>
  <si>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</si>
  <si>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</si>
  <si>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</si>
  <si>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</si>
  <si>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</si>
  <si>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</si>
  <si>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</si>
  <si>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</si>
  <si>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</si>
  <si>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</si>
  <si>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</si>
  <si>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</si>
  <si>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</si>
  <si>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</si>
  <si>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</si>
  <si>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</si>
  <si>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</si>
  <si>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</si>
  <si>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</si>
  <si>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</si>
  <si>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</si>
  <si>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</si>
  <si>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</si>
  <si>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</si>
  <si>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</si>
  <si>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</si>
  <si>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</si>
  <si>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</si>
  <si>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</si>
  <si>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</si>
  <si>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</si>
  <si>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</si>
  <si>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</si>
  <si>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</si>
  <si>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</si>
  <si>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</si>
  <si>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</si>
  <si>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</si>
  <si>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</si>
  <si>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</si>
  <si>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</si>
  <si>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</si>
  <si>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</si>
  <si>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</si>
  <si>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</si>
  <si>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</si>
  <si>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</si>
  <si>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</si>
  <si>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</si>
  <si>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</si>
  <si>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</si>
  <si>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</si>
  <si>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</si>
  <si>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</si>
  <si>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</si>
  <si>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</si>
  <si>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</si>
  <si>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</si>
  <si>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</si>
  <si>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</si>
  <si>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</si>
  <si>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</si>
  <si>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</si>
  <si>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</si>
  <si>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</si>
  <si>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</si>
  <si>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</si>
  <si>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</si>
  <si>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</si>
  <si>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</si>
  <si>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</si>
  <si>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</si>
  <si>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</si>
  <si>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</si>
  <si>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</si>
  <si>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</si>
  <si>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</si>
  <si>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</si>
  <si>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</si>
  <si>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</si>
  <si>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</si>
  <si>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</si>
  <si>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</si>
  <si>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</si>
  <si>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</si>
  <si>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</si>
  <si>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</si>
  <si>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</si>
  <si>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</si>
  <si>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</si>
  <si>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</si>
  <si>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</si>
  <si>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</si>
  <si>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</si>
  <si>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</si>
  <si>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</si>
  <si>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</si>
  <si>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</si>
  <si>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</si>
  <si>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</si>
  <si>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</si>
  <si>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</si>
  <si>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</si>
  <si>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</si>
  <si>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</si>
  <si>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</si>
  <si>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</si>
  <si>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</si>
  <si>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</si>
  <si>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</si>
  <si>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</si>
  <si>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</si>
  <si>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</si>
  <si>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</si>
  <si>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</si>
  <si>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</si>
  <si>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</si>
  <si>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</si>
  <si>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</si>
  <si>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</si>
  <si>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</si>
  <si>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</si>
  <si>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</si>
  <si>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</si>
  <si>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</si>
  <si>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</si>
  <si>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</si>
  <si>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</si>
  <si>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</si>
  <si>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</si>
  <si>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</si>
  <si>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</si>
  <si>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</si>
  <si>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</si>
  <si>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</si>
  <si>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</si>
  <si>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</si>
  <si>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</si>
  <si>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</si>
  <si>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</si>
  <si>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</si>
  <si>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</si>
  <si>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</si>
  <si>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</si>
  <si>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</si>
  <si>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</si>
  <si>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</si>
  <si>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</si>
  <si>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</si>
  <si>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</si>
  <si>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</si>
  <si>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</si>
  <si>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</si>
  <si>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</si>
  <si>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</si>
  <si>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</si>
  <si>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</si>
  <si>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</si>
  <si>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</si>
  <si>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</si>
  <si>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</si>
  <si>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</si>
  <si>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</si>
  <si>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</si>
  <si>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</si>
  <si>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</si>
  <si>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</si>
  <si>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</si>
  <si>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</si>
  <si>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</si>
  <si>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</si>
  <si>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</si>
  <si>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</si>
  <si>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</si>
  <si>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</si>
  <si>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</si>
  <si>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</si>
  <si>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</si>
  <si>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</si>
  <si>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</si>
  <si>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</si>
  <si>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</si>
  <si>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</si>
  <si>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</si>
  <si>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</si>
  <si>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</si>
  <si>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</si>
  <si>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</si>
  <si>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</si>
  <si>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</si>
  <si>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</si>
  <si>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</si>
  <si>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</si>
  <si>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</si>
  <si>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</si>
  <si>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</si>
  <si>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</si>
  <si>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</si>
  <si>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</si>
  <si>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</si>
  <si>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</si>
  <si>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</si>
  <si>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</si>
  <si>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</si>
  <si>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</si>
  <si>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</si>
  <si>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</si>
  <si>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</si>
  <si>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</si>
  <si>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</si>
  <si>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</si>
  <si>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</si>
  <si>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</si>
  <si>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</si>
  <si>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</si>
  <si>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</si>
  <si>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</si>
  <si>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</si>
  <si>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</si>
  <si>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</si>
  <si>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</si>
  <si>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</si>
  <si>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</si>
  <si>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</si>
  <si>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</si>
  <si>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</si>
  <si>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</si>
  <si>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</si>
  <si>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</si>
  <si>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</si>
  <si>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</si>
  <si>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</si>
  <si>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</si>
  <si>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</si>
  <si>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</si>
  <si>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</si>
  <si>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</si>
  <si>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</si>
  <si>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</si>
  <si>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</si>
  <si>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</si>
  <si>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</si>
  <si>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</si>
  <si>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</si>
  <si>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</si>
  <si>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</si>
  <si>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</si>
  <si>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</si>
  <si>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</si>
  <si>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</si>
  <si>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</si>
  <si>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</si>
  <si>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</si>
  <si>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</si>
  <si>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</si>
  <si>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</si>
  <si>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</si>
  <si>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</si>
  <si>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</si>
  <si>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</si>
  <si>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</si>
  <si>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</si>
  <si>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</si>
  <si>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</si>
  <si>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</si>
  <si>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</si>
  <si>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</si>
  <si>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</si>
  <si>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</si>
  <si>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</si>
  <si>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</si>
  <si>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</si>
  <si>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</si>
  <si>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</si>
  <si>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</si>
  <si>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</si>
  <si>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</si>
  <si>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</si>
  <si>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</si>
  <si>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</si>
  <si>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</si>
  <si>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</si>
  <si>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</si>
  <si>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</si>
  <si>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</si>
  <si>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</si>
  <si>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</si>
  <si>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</si>
  <si>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</si>
  <si>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</si>
  <si>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</si>
  <si>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</si>
  <si>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</si>
  <si>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</si>
  <si>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</si>
  <si>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</si>
  <si>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</si>
  <si>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</si>
  <si>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</si>
  <si>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</si>
  <si>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</si>
  <si>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</si>
  <si>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</si>
  <si>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</si>
  <si>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</si>
  <si>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</si>
  <si>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</si>
  <si>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</si>
  <si>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</si>
  <si>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</si>
  <si>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</si>
  <si>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</si>
  <si>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</si>
  <si>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</si>
  <si>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</si>
  <si>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</si>
  <si>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</si>
  <si>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</si>
  <si>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</si>
  <si>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</si>
  <si>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</si>
  <si>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</si>
  <si>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</si>
  <si>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</si>
  <si>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</si>
  <si>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</si>
  <si>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</si>
  <si>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</si>
  <si>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</si>
  <si>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</si>
  <si>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</si>
  <si>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</si>
  <si>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</si>
  <si>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</si>
  <si>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</si>
  <si>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</si>
  <si>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</si>
  <si>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</si>
  <si>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</si>
  <si>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</si>
  <si>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</si>
  <si>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</si>
  <si>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</si>
  <si>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</si>
  <si>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</si>
  <si>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</si>
  <si>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</si>
  <si>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</si>
  <si>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</si>
  <si>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</si>
  <si>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</si>
  <si>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</si>
  <si>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</si>
  <si>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</si>
  <si>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</si>
  <si>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</si>
  <si>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</si>
  <si>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</si>
  <si>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</si>
  <si>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</si>
  <si>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</si>
  <si>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</si>
  <si>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</si>
  <si>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</si>
  <si>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</si>
  <si>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</si>
  <si>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</si>
  <si>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</si>
  <si>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</si>
  <si>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</si>
  <si>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</si>
  <si>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</si>
  <si>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</si>
  <si>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</si>
  <si>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</si>
  <si>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</si>
  <si>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</si>
  <si>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</si>
  <si>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</si>
  <si>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</si>
  <si>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</si>
  <si>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</si>
  <si>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</si>
  <si>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</si>
  <si>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</si>
  <si>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</si>
  <si>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</si>
  <si>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</si>
  <si>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</si>
  <si>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</si>
  <si>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</si>
  <si>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</si>
  <si>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</si>
  <si>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</si>
  <si>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</si>
  <si>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</si>
  <si>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</si>
  <si>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</si>
  <si>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</si>
  <si>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</si>
  <si>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</si>
  <si>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</si>
  <si>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</si>
  <si>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</si>
  <si>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</si>
  <si>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</si>
  <si>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</si>
  <si>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</si>
  <si>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</si>
  <si>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</si>
  <si>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</si>
  <si>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</si>
  <si>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</si>
  <si>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</si>
  <si>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</si>
  <si>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</si>
  <si>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</si>
  <si>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</si>
  <si>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</si>
  <si>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</si>
  <si>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</si>
  <si>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</si>
  <si>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</si>
  <si>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</si>
  <si>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</si>
  <si>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</si>
  <si>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</si>
  <si>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</si>
  <si>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</si>
  <si>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</si>
  <si>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</si>
  <si>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</si>
  <si>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</si>
  <si>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</si>
  <si>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</si>
  <si>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</si>
  <si>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</si>
  <si>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</si>
  <si>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</si>
  <si>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</si>
  <si>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</si>
  <si>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</si>
  <si>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</si>
  <si>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</si>
  <si>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</si>
  <si>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</si>
  <si>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</si>
  <si>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</si>
  <si>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</si>
  <si>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</si>
  <si>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</si>
  <si>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</si>
  <si>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</si>
  <si>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</si>
  <si>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</si>
  <si>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</si>
  <si>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</si>
  <si>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</si>
  <si>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</si>
  <si>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</si>
  <si>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</si>
  <si>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</si>
  <si>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</si>
  <si>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</si>
  <si>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</si>
  <si>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</si>
  <si>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</si>
  <si>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</si>
  <si>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</si>
  <si>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</si>
  <si>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</si>
  <si>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</si>
  <si>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</si>
  <si>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</si>
  <si>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</si>
  <si>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</si>
  <si>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</si>
  <si>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</si>
  <si>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</si>
  <si>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</si>
  <si>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</si>
  <si>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</si>
  <si>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</si>
  <si>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</si>
  <si>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</si>
  <si>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</si>
  <si>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</si>
  <si>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</si>
  <si>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</si>
  <si>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</si>
  <si>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</si>
  <si>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</si>
  <si>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</si>
  <si>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</si>
  <si>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</si>
  <si>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</si>
  <si>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</si>
  <si>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</si>
  <si>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</si>
  <si>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</si>
  <si>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</si>
  <si>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</si>
  <si>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</si>
  <si>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</si>
  <si>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</si>
  <si>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</si>
  <si>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</si>
  <si>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</si>
  <si>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</si>
  <si>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</si>
  <si>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</si>
  <si>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</si>
  <si>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</si>
  <si>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</si>
  <si>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</si>
  <si>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</si>
  <si>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</si>
  <si>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</si>
  <si>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</si>
  <si>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</si>
  <si>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</si>
  <si>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</si>
  <si>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</si>
  <si>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</si>
  <si>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</si>
  <si>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</si>
  <si>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</si>
  <si>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</si>
  <si>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</si>
  <si>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</si>
  <si>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</si>
  <si>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</si>
  <si>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</si>
  <si>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</si>
  <si>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</si>
  <si>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</si>
  <si>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</si>
  <si>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</si>
  <si>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</si>
  <si>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</si>
  <si>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</si>
  <si>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</si>
  <si>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</si>
  <si>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</si>
  <si>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</si>
  <si>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</si>
  <si>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</si>
  <si>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</si>
  <si>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</si>
  <si>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</si>
  <si>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</si>
  <si>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</si>
  <si>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</si>
  <si>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</si>
  <si>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</si>
  <si>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</si>
  <si>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</si>
  <si>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</si>
  <si>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</si>
  <si>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</si>
  <si>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</si>
  <si>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</si>
  <si>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</si>
  <si>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</si>
  <si>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</si>
  <si>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</si>
  <si>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</si>
  <si>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</si>
  <si>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</si>
  <si>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</si>
  <si>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</si>
  <si>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</si>
  <si>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</si>
  <si>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</si>
  <si>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</si>
  <si>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</si>
  <si>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</si>
  <si>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</si>
  <si>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</si>
  <si>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</si>
  <si>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</si>
  <si>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</si>
  <si>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</si>
  <si>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</si>
  <si>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</si>
  <si>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</si>
  <si>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</si>
  <si>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</si>
  <si>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</si>
  <si>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</si>
  <si>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</si>
  <si>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</si>
  <si>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</si>
  <si>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</si>
  <si>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</si>
  <si>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</si>
  <si>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</si>
  <si>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</si>
  <si>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</si>
  <si>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</si>
  <si>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</si>
  <si>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</si>
  <si>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</si>
  <si>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</si>
  <si>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</si>
  <si>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</si>
  <si>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</si>
  <si>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</si>
  <si>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</si>
  <si>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</si>
  <si>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</si>
  <si>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</si>
  <si>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</si>
  <si>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</si>
  <si>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</si>
  <si>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</si>
  <si>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</si>
  <si>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</si>
  <si>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</si>
  <si>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</si>
  <si>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</si>
  <si>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</si>
  <si>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</si>
  <si>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</si>
  <si>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</si>
  <si>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</si>
  <si>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</si>
  <si>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</si>
  <si>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</si>
  <si>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</si>
  <si>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</si>
  <si>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</si>
  <si>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</si>
  <si>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</si>
  <si>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</si>
  <si>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</si>
  <si>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</si>
  <si>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</si>
  <si>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</si>
  <si>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</si>
  <si>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</si>
  <si>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</si>
  <si>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</si>
  <si>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</si>
  <si>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</si>
  <si>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</si>
  <si>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</si>
  <si>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</si>
  <si>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</si>
  <si>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</si>
  <si>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</si>
  <si>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</si>
  <si>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</si>
  <si>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</si>
  <si>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</si>
  <si>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</si>
  <si>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</si>
  <si>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</si>
  <si>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</si>
  <si>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</si>
  <si>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</si>
  <si>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</si>
  <si>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</si>
  <si>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</si>
  <si>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</si>
  <si>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</si>
  <si>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</si>
  <si>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</si>
  <si>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</si>
  <si>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</si>
  <si>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</si>
  <si>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</si>
  <si>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</si>
  <si>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</si>
  <si>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</si>
  <si>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</si>
  <si>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</si>
  <si>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</si>
  <si>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</si>
  <si>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</si>
  <si>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</si>
  <si>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</si>
  <si>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</si>
  <si>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</si>
  <si>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</si>
  <si>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</si>
  <si>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</si>
  <si>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</si>
  <si>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</si>
  <si>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</si>
  <si>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</si>
  <si>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</si>
  <si>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</si>
  <si>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</si>
  <si>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</si>
  <si>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</si>
  <si>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</si>
  <si>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</si>
  <si>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</si>
  <si>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</si>
  <si>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</si>
  <si>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</si>
  <si>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</si>
  <si>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</si>
  <si>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</si>
  <si>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</si>
  <si>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</si>
  <si>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</si>
  <si>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</si>
  <si>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</si>
  <si>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</si>
  <si>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</si>
  <si>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</si>
  <si>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</si>
  <si>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</si>
  <si>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</si>
  <si>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</si>
  <si>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</si>
  <si>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</si>
  <si>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</si>
  <si>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</si>
  <si>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</si>
  <si>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</si>
  <si>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</si>
  <si>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</si>
  <si>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</si>
  <si>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</si>
  <si>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</si>
  <si>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</si>
  <si>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</si>
  <si>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</si>
  <si>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</si>
  <si>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</si>
  <si>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</si>
  <si>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</si>
  <si>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</si>
  <si>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</si>
  <si>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</si>
  <si>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</si>
  <si>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</si>
  <si>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</si>
  <si>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</si>
  <si>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</si>
  <si>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</si>
  <si>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</si>
  <si>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</si>
  <si>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</si>
  <si>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</si>
  <si>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</si>
  <si>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</si>
  <si>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</si>
  <si>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</si>
  <si>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</si>
  <si>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</si>
  <si>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</si>
  <si>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</si>
  <si>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</si>
  <si>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</si>
  <si>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</si>
  <si>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</si>
  <si>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</si>
  <si>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</si>
  <si>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</si>
  <si>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</si>
  <si>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</si>
  <si>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</si>
  <si>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</si>
  <si>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</si>
  <si>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</si>
  <si>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</si>
  <si>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</si>
  <si>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</si>
  <si>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</si>
  <si>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</si>
  <si>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</si>
  <si>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</si>
  <si>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</si>
  <si>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</si>
  <si>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</si>
  <si>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</si>
  <si>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</si>
  <si>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</si>
  <si>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</si>
  <si>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</si>
  <si>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</si>
  <si>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</si>
  <si>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</si>
  <si>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</si>
  <si>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</si>
  <si>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</si>
  <si>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</si>
  <si>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</si>
  <si>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</si>
  <si>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</si>
  <si>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</si>
  <si>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</si>
  <si>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</si>
  <si>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</si>
  <si>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</si>
  <si>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</si>
  <si>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</si>
  <si>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</si>
  <si>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</si>
  <si>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</si>
  <si>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</si>
  <si>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</si>
  <si>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</si>
  <si>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</si>
  <si>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</si>
  <si>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</si>
  <si>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</si>
  <si>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</si>
  <si>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</si>
  <si>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</si>
  <si>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</si>
  <si>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</si>
  <si>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</si>
  <si>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</si>
  <si>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</si>
  <si>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</si>
  <si>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</si>
  <si>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</si>
  <si>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</si>
  <si>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</si>
  <si>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</si>
  <si>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</si>
  <si>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</si>
  <si>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</si>
  <si>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</si>
  <si>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</si>
  <si>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</si>
  <si>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</si>
  <si>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</si>
  <si>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</si>
  <si>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</si>
  <si>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</si>
  <si>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</si>
  <si>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</si>
  <si>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</si>
  <si>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</si>
  <si>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</si>
  <si>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</si>
  <si>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</si>
  <si>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</si>
  <si>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</si>
  <si>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</si>
  <si>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</si>
  <si>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</si>
  <si>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</si>
  <si>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</si>
  <si>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</si>
  <si>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</si>
  <si>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</si>
  <si>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</si>
  <si>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</si>
  <si>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</si>
  <si>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</si>
  <si>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</si>
  <si>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</si>
  <si>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</si>
  <si>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</si>
  <si>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</si>
  <si>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</si>
  <si>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</si>
  <si>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</si>
  <si>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</si>
  <si>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</si>
  <si>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</si>
  <si>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</si>
  <si>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</si>
  <si>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</si>
  <si>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</si>
  <si>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</si>
  <si>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</si>
  <si>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</si>
  <si>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</si>
  <si>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</si>
  <si>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</si>
  <si>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</si>
  <si>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</si>
  <si>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</si>
  <si>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</si>
  <si>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</si>
  <si>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</si>
  <si>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</si>
  <si>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</si>
  <si>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</si>
  <si>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</si>
  <si>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</si>
  <si>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</si>
  <si>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</si>
  <si>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</si>
  <si>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</si>
  <si>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</si>
  <si>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</si>
  <si>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</si>
  <si>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</si>
  <si>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</si>
  <si>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</si>
  <si>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</si>
  <si>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</si>
  <si>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</si>
  <si>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</si>
  <si>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</si>
  <si>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</si>
  <si>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</si>
  <si>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</si>
  <si>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</si>
  <si>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</si>
  <si>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</si>
  <si>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</si>
  <si>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</si>
  <si>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</si>
  <si>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</si>
  <si>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</si>
  <si>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</si>
  <si>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</si>
  <si>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</si>
  <si>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</si>
  <si>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</si>
  <si>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</si>
  <si>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</si>
  <si>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</si>
  <si>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</si>
  <si>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</si>
  <si>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</si>
  <si>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</si>
  <si>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</si>
  <si>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</si>
  <si>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</si>
  <si>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</si>
  <si>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</si>
  <si>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</si>
  <si>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</si>
  <si>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</si>
  <si>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</si>
  <si>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</si>
  <si>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</si>
  <si>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</si>
  <si>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</si>
  <si>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</si>
  <si>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</si>
  <si>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</si>
  <si>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</si>
  <si>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</si>
  <si>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</si>
  <si>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</si>
  <si>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</si>
  <si>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</si>
  <si>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</si>
  <si>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</si>
  <si>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</si>
  <si>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</si>
  <si>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</si>
  <si>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</si>
  <si>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</si>
  <si>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</si>
  <si>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</si>
  <si>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</si>
  <si>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</si>
  <si>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</si>
  <si>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</si>
  <si>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</si>
  <si>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</si>
  <si>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</si>
  <si>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</si>
  <si>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</si>
  <si>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</si>
  <si>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</si>
  <si>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</si>
  <si>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</si>
  <si>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</si>
  <si>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</si>
  <si>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</si>
  <si>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</si>
  <si>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</si>
  <si>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</si>
  <si>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</si>
  <si>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</si>
  <si>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</si>
  <si>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</si>
  <si>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</si>
  <si>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</si>
  <si>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</si>
  <si>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</si>
  <si>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</si>
  <si>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</si>
  <si>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</si>
  <si>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</si>
  <si>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</si>
  <si>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</si>
  <si>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</si>
  <si>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</si>
  <si>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</si>
  <si>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</si>
  <si>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</si>
  <si>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</si>
  <si>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</si>
  <si>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</si>
  <si>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</si>
  <si>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</si>
  <si>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</si>
  <si>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</si>
  <si>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</si>
  <si>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</si>
  <si>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</si>
  <si>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</si>
  <si>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</si>
  <si>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</si>
  <si>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</si>
  <si>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</si>
  <si>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</si>
  <si>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</si>
  <si>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</si>
  <si>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</si>
  <si>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</si>
  <si>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</si>
  <si>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</si>
  <si>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</si>
  <si>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</si>
  <si>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</si>
  <si>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</si>
  <si>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</si>
  <si>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</si>
  <si>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</si>
  <si>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</si>
  <si>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</si>
  <si>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</si>
  <si>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</si>
  <si>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</si>
  <si>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</si>
  <si>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</si>
  <si>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</si>
  <si>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</si>
  <si>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</si>
  <si>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</si>
  <si>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</si>
  <si>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</si>
  <si>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</si>
  <si>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</si>
  <si>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</si>
  <si>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</si>
  <si>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</si>
  <si>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</si>
  <si>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</si>
  <si>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</si>
  <si>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</si>
  <si>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</si>
  <si>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</si>
  <si>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</si>
  <si>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</si>
  <si>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</si>
  <si>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</si>
  <si>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</si>
  <si>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</si>
  <si>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</si>
  <si>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</si>
  <si>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</si>
  <si>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</si>
  <si>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</si>
  <si>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</si>
  <si>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</si>
  <si>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</si>
  <si>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</si>
  <si>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</si>
  <si>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</si>
  <si>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</si>
  <si>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</si>
  <si>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</si>
  <si>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</si>
  <si>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</si>
  <si>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</si>
  <si>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</si>
  <si>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</si>
  <si>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</si>
  <si>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</si>
  <si>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</si>
  <si>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</si>
  <si>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</si>
  <si>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</si>
  <si>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</si>
  <si>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</si>
  <si>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</si>
  <si>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</si>
  <si>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</si>
  <si>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</si>
  <si>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</si>
  <si>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</si>
  <si>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</si>
  <si>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</si>
  <si>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</si>
  <si>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</si>
  <si>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</si>
  <si>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</si>
  <si>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</si>
  <si>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</si>
  <si>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</si>
  <si>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</si>
  <si>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</si>
  <si>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</si>
  <si>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</si>
  <si>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</si>
  <si>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</si>
  <si>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</si>
  <si>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</si>
  <si>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</si>
  <si>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</si>
  <si>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</si>
  <si>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</si>
  <si>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</si>
  <si>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</si>
  <si>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</si>
  <si>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</si>
  <si>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</si>
  <si>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</si>
  <si>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</si>
  <si>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</si>
  <si>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</si>
  <si>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</si>
  <si>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</si>
  <si>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</si>
  <si>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</si>
  <si>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</si>
  <si>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</si>
  <si>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</si>
  <si>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</si>
  <si>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</si>
  <si>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</si>
  <si>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</si>
  <si>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</si>
  <si>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</si>
  <si>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</si>
  <si>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</si>
  <si>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</si>
  <si>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</si>
  <si>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</si>
  <si>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</si>
  <si>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</si>
  <si>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</si>
  <si>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</si>
  <si>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</si>
  <si>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</si>
  <si>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</si>
  <si>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</si>
  <si>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</si>
  <si>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</si>
  <si>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</si>
  <si>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</si>
  <si>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</si>
  <si>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</si>
  <si>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</si>
  <si>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</si>
  <si>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</si>
  <si>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</si>
  <si>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</si>
  <si>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</si>
  <si>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</si>
  <si>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</si>
  <si>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</si>
  <si>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</si>
  <si>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</si>
  <si>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</si>
  <si>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</si>
  <si>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</si>
  <si>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</si>
  <si>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</si>
  <si>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</si>
  <si>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</si>
  <si>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</si>
  <si>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</si>
  <si>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</si>
  <si>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</si>
  <si>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</si>
  <si>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</si>
  <si>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</si>
  <si>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</si>
  <si>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</si>
  <si>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</si>
  <si>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</si>
  <si>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</si>
  <si>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</si>
  <si>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</si>
  <si>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</si>
  <si>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</si>
  <si>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</si>
  <si>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</si>
  <si>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</si>
  <si>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</si>
  <si>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</si>
  <si>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</si>
  <si>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</si>
  <si>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</si>
  <si>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</si>
  <si>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</si>
  <si>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</si>
  <si>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</si>
  <si>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</si>
  <si>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</si>
  <si>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</si>
  <si>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</si>
  <si>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</si>
  <si>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</si>
  <si>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</si>
  <si>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</si>
  <si>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</si>
  <si>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</si>
  <si>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</si>
  <si>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</si>
  <si>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</si>
  <si>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</si>
  <si>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</si>
  <si>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</si>
  <si>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</si>
  <si>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</si>
  <si>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</si>
  <si>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</si>
  <si>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</si>
  <si>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</si>
  <si>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</si>
  <si>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</si>
  <si>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</si>
  <si>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</si>
  <si>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</si>
  <si>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</si>
  <si>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</si>
  <si>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</si>
  <si>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</si>
  <si>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</si>
  <si>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</si>
  <si>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</si>
  <si>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</si>
  <si>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</si>
  <si>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</si>
  <si>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</si>
  <si>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</si>
  <si>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</si>
  <si>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</si>
  <si>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</si>
  <si>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</si>
  <si>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</si>
  <si>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</si>
  <si>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</si>
  <si>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</si>
  <si>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</si>
  <si>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</si>
  <si>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</si>
  <si>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</si>
  <si>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</si>
  <si>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</si>
  <si>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</si>
  <si>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</si>
  <si>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</si>
  <si>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</si>
  <si>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</si>
  <si>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</si>
  <si>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</si>
  <si>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</si>
  <si>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</si>
  <si>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</si>
  <si>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</si>
  <si>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</si>
  <si>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</si>
  <si>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</si>
  <si>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</si>
  <si>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</si>
  <si>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</si>
  <si>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</si>
  <si>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</si>
  <si>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</si>
  <si>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</si>
  <si>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</si>
  <si>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</si>
  <si>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</si>
  <si>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</si>
  <si>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</si>
  <si>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</si>
  <si>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</si>
  <si>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</si>
  <si>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</si>
  <si>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</si>
  <si>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</si>
  <si>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</si>
  <si>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</si>
  <si>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</si>
  <si>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</si>
  <si>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</si>
  <si>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</si>
  <si>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</si>
  <si>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</si>
  <si>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</si>
  <si>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</si>
  <si>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</si>
  <si>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</si>
  <si>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</si>
  <si>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</si>
  <si>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</si>
  <si>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</si>
  <si>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</si>
  <si>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</si>
  <si>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</si>
  <si>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</si>
  <si>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</si>
  <si>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</si>
  <si>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</si>
  <si>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</si>
  <si>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</si>
  <si>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</si>
  <si>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</si>
  <si>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</si>
  <si>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</si>
  <si>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</si>
  <si>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</si>
  <si>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</si>
  <si>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</si>
  <si>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</si>
  <si>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</si>
  <si>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</si>
  <si>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</si>
  <si>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</si>
  <si>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</si>
  <si>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</si>
  <si>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</si>
  <si>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</si>
  <si>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</si>
  <si>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</si>
  <si>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</si>
  <si>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</si>
  <si>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</si>
  <si>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</si>
  <si>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</si>
  <si>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</si>
  <si>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</si>
  <si>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</si>
  <si>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</si>
  <si>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</si>
  <si>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</si>
  <si>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</si>
  <si>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</si>
  <si>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</si>
  <si>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</si>
  <si>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</si>
  <si>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</si>
  <si>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</si>
  <si>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</si>
  <si>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</si>
  <si>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</si>
  <si>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</si>
  <si>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</si>
  <si>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</si>
  <si>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</si>
  <si>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</si>
  <si>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</si>
  <si>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</si>
  <si>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</si>
  <si>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</si>
  <si>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</si>
  <si>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</si>
  <si>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</si>
  <si>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</si>
  <si>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</si>
  <si>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</si>
  <si>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</si>
  <si>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</si>
  <si>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</si>
  <si>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</si>
  <si>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</si>
  <si>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</si>
  <si>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</si>
  <si>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</si>
  <si>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</si>
  <si>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</si>
  <si>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</si>
  <si>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</si>
  <si>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</si>
  <si>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</si>
  <si>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</si>
  <si>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</si>
  <si>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</si>
  <si>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</si>
  <si>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</si>
  <si>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</si>
  <si>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</si>
  <si>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</si>
  <si>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</si>
  <si>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</si>
  <si>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</si>
  <si>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</si>
  <si>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</si>
  <si>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</si>
  <si>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</si>
  <si>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</si>
  <si>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</si>
  <si>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</si>
  <si>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</si>
  <si>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</si>
  <si>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</si>
  <si>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</si>
  <si>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</si>
  <si>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</si>
  <si>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</si>
  <si>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</si>
  <si>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</si>
  <si>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</si>
  <si>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</si>
  <si>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</si>
  <si>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</si>
  <si>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</si>
  <si>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</si>
  <si>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</si>
  <si>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</si>
  <si>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</si>
  <si>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</si>
  <si>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</si>
  <si>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</si>
  <si>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</si>
  <si>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</si>
  <si>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</si>
  <si>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</si>
  <si>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</si>
  <si>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</si>
  <si>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</si>
  <si>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</si>
  <si>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</si>
  <si>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</si>
  <si>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</si>
  <si>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</si>
  <si>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</si>
  <si>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</si>
  <si>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</si>
  <si>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</si>
  <si>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</si>
  <si>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</si>
  <si>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</si>
  <si>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</si>
  <si>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</si>
  <si>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</si>
  <si>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</si>
  <si>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</si>
  <si>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</si>
  <si>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</si>
  <si>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</si>
  <si>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</si>
  <si>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</si>
  <si>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</si>
  <si>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</si>
  <si>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</si>
  <si>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</si>
  <si>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</si>
  <si>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</si>
  <si>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</si>
  <si>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</si>
  <si>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</si>
  <si>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</si>
  <si>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</si>
  <si>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</si>
  <si>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</si>
  <si>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</si>
  <si>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</si>
  <si>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</si>
  <si>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</si>
  <si>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</si>
  <si>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</si>
  <si>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</si>
  <si>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</si>
  <si>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</si>
  <si>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</si>
  <si>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</si>
  <si>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</si>
  <si>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</si>
  <si>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</si>
  <si>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</si>
  <si>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</si>
  <si>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</si>
  <si>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</si>
  <si>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</si>
  <si>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</si>
  <si>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</si>
  <si>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</si>
  <si>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</si>
  <si>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</si>
  <si>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</si>
  <si>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</si>
  <si>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</si>
  <si>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</si>
  <si>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</si>
  <si>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</si>
  <si>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</si>
  <si>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</si>
  <si>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</si>
  <si>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</si>
  <si>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</si>
  <si>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</si>
  <si>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</si>
  <si>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</si>
  <si>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</si>
  <si>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</si>
  <si>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</si>
  <si>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</si>
  <si>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</si>
  <si>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</si>
  <si>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</si>
  <si>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</si>
  <si>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</si>
  <si>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</si>
  <si>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</si>
  <si>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</si>
  <si>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</si>
  <si>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</si>
  <si>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</si>
  <si>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</si>
  <si>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</si>
  <si>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</si>
  <si>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</si>
  <si>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</si>
  <si>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</si>
  <si>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</si>
  <si>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</si>
  <si>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</si>
  <si>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</si>
  <si>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</si>
  <si>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</si>
  <si>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</si>
  <si>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</si>
  <si>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</si>
  <si>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</si>
  <si>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</si>
  <si>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</si>
  <si>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</si>
  <si>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</si>
  <si>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</si>
  <si>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</si>
  <si>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</si>
  <si>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</si>
  <si>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</si>
  <si>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</si>
  <si>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</si>
  <si>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</si>
  <si>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</si>
  <si>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</si>
  <si>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</si>
  <si>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</si>
  <si>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</si>
  <si>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</si>
  <si>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</si>
  <si>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</si>
  <si>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</si>
  <si>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</si>
  <si>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</si>
  <si>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</si>
  <si>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</si>
  <si>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</si>
  <si>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</si>
  <si>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</si>
  <si>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</si>
  <si>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</si>
  <si>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</si>
  <si>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</si>
  <si>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</si>
  <si>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</si>
  <si>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</si>
  <si>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</si>
  <si>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</si>
  <si>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</si>
  <si>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</si>
  <si>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</si>
  <si>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</si>
  <si>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</si>
  <si>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</si>
  <si>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</si>
  <si>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</si>
  <si>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</si>
  <si>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</si>
  <si>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</si>
  <si>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</si>
  <si>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</si>
  <si>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</si>
  <si>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</si>
  <si>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</si>
  <si>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</si>
  <si>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</si>
  <si>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</si>
  <si>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</si>
  <si>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</si>
  <si>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</si>
  <si>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</si>
  <si>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</si>
  <si>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</si>
  <si>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</si>
  <si>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</si>
  <si>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</si>
  <si>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</si>
  <si>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</si>
  <si>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</si>
  <si>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</si>
  <si>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</si>
  <si>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</si>
  <si>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</si>
  <si>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</si>
  <si>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</si>
  <si>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</si>
  <si>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</si>
  <si>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</si>
  <si>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</si>
  <si>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</si>
  <si>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</si>
  <si>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</si>
  <si>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</si>
  <si>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</si>
  <si>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</si>
  <si>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</si>
  <si>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</si>
  <si>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</si>
  <si>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</si>
  <si>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</si>
  <si>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</si>
  <si>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</si>
  <si>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</si>
  <si>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</si>
  <si>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</si>
  <si>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</si>
  <si>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</si>
  <si>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</si>
  <si>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</si>
  <si>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</si>
  <si>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</si>
  <si>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</si>
  <si>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</si>
  <si>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</si>
  <si>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</si>
  <si>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</si>
  <si>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</si>
  <si>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</si>
  <si>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</si>
  <si>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</si>
  <si>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</si>
  <si>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</si>
  <si>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</si>
  <si>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</si>
  <si>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</si>
  <si>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</si>
  <si>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</si>
  <si>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</si>
  <si>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</si>
  <si>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</si>
  <si>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</si>
  <si>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</si>
  <si>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</si>
  <si>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</si>
  <si>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</si>
  <si>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</si>
  <si>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</si>
  <si>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</si>
  <si>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</si>
  <si>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</si>
  <si>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</si>
  <si>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</si>
  <si>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</si>
  <si>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</si>
  <si>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</si>
  <si>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</si>
  <si>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</si>
  <si>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</si>
  <si>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</si>
  <si>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</si>
  <si>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</si>
  <si>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</si>
  <si>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</si>
  <si>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</si>
  <si>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</si>
  <si>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</si>
  <si>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</si>
  <si>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</si>
  <si>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</si>
  <si>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</si>
  <si>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</si>
  <si>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</si>
  <si>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</si>
  <si>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</si>
  <si>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</si>
  <si>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</si>
  <si>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</si>
  <si>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</si>
  <si>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</si>
  <si>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</si>
  <si>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</si>
  <si>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</si>
  <si>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</si>
  <si>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</si>
  <si>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</si>
  <si>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</si>
  <si>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</si>
  <si>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</si>
  <si>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</si>
  <si>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</si>
  <si>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</si>
  <si>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</si>
  <si>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</si>
  <si>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</si>
  <si>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</si>
  <si>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</si>
  <si>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</si>
  <si>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</si>
  <si>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</si>
  <si>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</si>
  <si>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</si>
  <si>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</si>
  <si>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</si>
  <si>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</si>
  <si>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</si>
  <si>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</si>
  <si>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</si>
  <si>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</si>
  <si>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</si>
  <si>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</si>
  <si>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</si>
  <si>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</si>
  <si>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</si>
  <si>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</si>
  <si>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</si>
  <si>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</si>
  <si>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</si>
  <si>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</si>
  <si>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</si>
  <si>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</si>
  <si>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</si>
  <si>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</si>
  <si>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</si>
  <si>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</si>
  <si>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</si>
  <si>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</si>
  <si>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</si>
  <si>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</si>
  <si>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</si>
  <si>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</si>
  <si>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</si>
  <si>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</si>
  <si>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</si>
  <si>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</si>
  <si>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</si>
  <si>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</si>
  <si>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</si>
  <si>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</si>
  <si>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</si>
  <si>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</si>
  <si>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</si>
  <si>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</si>
  <si>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</si>
  <si>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</si>
  <si>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</si>
  <si>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</si>
  <si>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</si>
  <si>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</si>
  <si>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</si>
  <si>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</si>
  <si>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</si>
  <si>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</si>
  <si>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</si>
  <si>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</si>
  <si>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</si>
  <si>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</si>
  <si>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</si>
  <si>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</si>
  <si>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</si>
  <si>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</si>
  <si>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</si>
  <si>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</si>
  <si>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</si>
  <si>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</si>
  <si>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</si>
  <si>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</si>
  <si>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</si>
  <si>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</si>
  <si>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</si>
  <si>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</si>
  <si>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</si>
  <si>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</si>
  <si>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</si>
  <si>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</si>
  <si>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</si>
  <si>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</si>
  <si>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</si>
  <si>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</si>
  <si>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</si>
  <si>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</si>
  <si>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</si>
  <si>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</si>
  <si>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</si>
  <si>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</si>
  <si>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</si>
  <si>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</si>
  <si>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</si>
  <si>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</si>
  <si>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</si>
  <si>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</si>
  <si>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</si>
  <si>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</si>
  <si>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</si>
  <si>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</si>
  <si>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</si>
  <si>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</si>
  <si>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</si>
  <si>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</si>
  <si>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</si>
  <si>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</si>
  <si>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</si>
  <si>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</si>
  <si>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</si>
  <si>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</si>
  <si>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</si>
  <si>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</si>
  <si>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</si>
  <si>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</si>
  <si>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</si>
  <si>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</si>
  <si>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</si>
  <si>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</si>
  <si>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</si>
  <si>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</si>
  <si>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</si>
  <si>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</si>
  <si>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</si>
  <si>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</si>
  <si>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</si>
  <si>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</si>
  <si>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</si>
  <si>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</si>
  <si>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</si>
  <si>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</si>
  <si>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</si>
  <si>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</si>
  <si>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</si>
  <si>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</si>
  <si>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</si>
  <si>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</si>
  <si>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</si>
  <si>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</si>
  <si>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</si>
  <si>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</si>
  <si>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</si>
  <si>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</si>
  <si>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</si>
  <si>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</si>
  <si>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</si>
  <si>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</si>
  <si>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</si>
  <si>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</si>
  <si>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</si>
  <si>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</si>
  <si>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</si>
  <si>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</si>
  <si>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</si>
  <si>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</si>
  <si>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</si>
  <si>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</si>
  <si>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</si>
  <si>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</si>
  <si>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</si>
  <si>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</si>
  <si>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</si>
  <si>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</si>
  <si>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</si>
  <si>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</si>
  <si>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</si>
  <si>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</si>
  <si>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</si>
  <si>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</si>
  <si>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</si>
  <si>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</si>
  <si>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</si>
  <si>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</si>
  <si>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</si>
  <si>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</si>
  <si>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</si>
  <si>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</si>
  <si>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</si>
  <si>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</si>
  <si>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</si>
  <si>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</si>
  <si>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</si>
  <si>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</si>
  <si>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</si>
  <si>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</si>
  <si>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</si>
  <si>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</si>
  <si>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</si>
  <si>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</si>
  <si>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</si>
  <si>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</si>
  <si>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</si>
  <si>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</si>
  <si>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</si>
  <si>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</si>
  <si>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</si>
  <si>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</si>
  <si>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</si>
  <si>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</si>
  <si>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</si>
  <si>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</si>
  <si>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</si>
  <si>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</si>
  <si>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</si>
  <si>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</si>
  <si>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</si>
  <si>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</si>
  <si>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</si>
  <si>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</si>
  <si>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</si>
  <si>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</si>
  <si>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</si>
  <si>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</si>
  <si>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</si>
  <si>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</si>
  <si>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</si>
  <si>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</si>
  <si>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</si>
  <si>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</si>
  <si>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</si>
  <si>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</si>
  <si>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</si>
  <si>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</si>
  <si>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</si>
  <si>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</si>
  <si>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</si>
  <si>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</si>
  <si>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</si>
  <si>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</si>
  <si>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</si>
  <si>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</si>
  <si>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</si>
  <si>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</si>
  <si>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</si>
  <si>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</si>
  <si>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</si>
  <si>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</si>
  <si>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</si>
  <si>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</si>
  <si>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</si>
  <si>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</si>
  <si>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</si>
  <si>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</si>
  <si>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</si>
  <si>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</si>
  <si>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</si>
  <si>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</si>
  <si>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</si>
  <si>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</si>
  <si>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</si>
  <si>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</si>
  <si>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</si>
  <si>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</si>
  <si>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</si>
  <si>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</si>
  <si>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</si>
  <si>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</si>
  <si>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</si>
  <si>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</si>
  <si>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</si>
  <si>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</si>
  <si>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</si>
  <si>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</si>
  <si>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</si>
  <si>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</si>
  <si>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</si>
  <si>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</si>
  <si>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</si>
  <si>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</si>
  <si>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</si>
  <si>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</si>
  <si>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</si>
  <si>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</si>
  <si>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</si>
  <si>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</si>
  <si>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</si>
  <si>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</si>
  <si>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</si>
  <si>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</si>
  <si>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</si>
  <si>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</si>
  <si>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</si>
  <si>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</si>
  <si>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</si>
  <si>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</si>
  <si>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</si>
  <si>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</si>
  <si>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</si>
  <si>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</si>
  <si>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</si>
  <si>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</si>
  <si>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</si>
  <si>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</si>
  <si>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</si>
  <si>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</si>
  <si>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</si>
  <si>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</si>
  <si>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</si>
  <si>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</si>
  <si>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</si>
  <si>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</si>
  <si>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</si>
  <si>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</si>
  <si>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</si>
  <si>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</si>
  <si>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</si>
  <si>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</si>
  <si>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</si>
  <si>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</si>
  <si>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</si>
  <si>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</si>
  <si>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</si>
  <si>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</si>
  <si>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</si>
  <si>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</si>
  <si>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</si>
  <si>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</si>
  <si>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</si>
  <si>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</si>
  <si>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</si>
  <si>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</si>
  <si>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</si>
  <si>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</si>
  <si>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</si>
  <si>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</si>
  <si>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</si>
  <si>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</si>
  <si>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</si>
  <si>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</si>
  <si>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</si>
  <si>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</si>
  <si>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</si>
  <si>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</si>
  <si>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</si>
  <si>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</si>
  <si>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</si>
  <si>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</si>
  <si>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</si>
  <si>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</si>
  <si>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</si>
  <si>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</si>
  <si>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</si>
  <si>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</si>
  <si>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</si>
  <si>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</si>
  <si>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</si>
  <si>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</si>
  <si>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</si>
  <si>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</si>
  <si>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</si>
  <si>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</si>
  <si>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</si>
  <si>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</si>
  <si>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</si>
  <si>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</si>
  <si>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</si>
  <si>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</si>
  <si>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</si>
  <si>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</si>
  <si>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</si>
  <si>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</si>
  <si>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</si>
  <si>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</si>
  <si>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</si>
  <si>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</si>
  <si>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</si>
  <si>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</si>
  <si>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</si>
  <si>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</si>
  <si>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</si>
  <si>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</si>
  <si>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</si>
  <si>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</si>
  <si>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</si>
  <si>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</si>
  <si>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</si>
  <si>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</si>
  <si>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</si>
  <si>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</si>
  <si>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</si>
  <si>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</si>
  <si>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</si>
  <si>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</si>
  <si>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</si>
  <si>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</si>
  <si>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</si>
  <si>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</si>
  <si>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</si>
  <si>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</si>
  <si>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</si>
  <si>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</si>
  <si>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</si>
  <si>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</si>
  <si>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</si>
  <si>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</si>
  <si>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</si>
  <si>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</si>
  <si>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</si>
  <si>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</si>
  <si>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</si>
  <si>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</si>
  <si>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</si>
  <si>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</si>
  <si>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</si>
  <si>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</si>
  <si>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</si>
  <si>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</si>
  <si>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</si>
  <si>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</si>
  <si>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</si>
  <si>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</si>
  <si>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</si>
  <si>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</si>
  <si>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</si>
  <si>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</si>
  <si>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</si>
  <si>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</si>
  <si>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</si>
  <si>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</si>
  <si>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</si>
  <si>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</si>
  <si>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</si>
  <si>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</si>
  <si>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</si>
  <si>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</si>
  <si>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</si>
  <si>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</si>
  <si>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</si>
  <si>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</si>
  <si>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</si>
  <si>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</si>
  <si>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</si>
  <si>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</si>
  <si>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</si>
  <si>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</si>
  <si>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</si>
  <si>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</si>
  <si>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</si>
  <si>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</si>
  <si>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</si>
  <si>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</si>
  <si>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</si>
  <si>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</si>
  <si>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</si>
  <si>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</si>
  <si>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</si>
  <si>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</si>
  <si>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</si>
  <si>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</si>
  <si>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</si>
  <si>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</si>
  <si>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</si>
  <si>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</si>
  <si>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</si>
  <si>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</si>
  <si>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</si>
  <si>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</si>
  <si>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</si>
  <si>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</si>
  <si>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</si>
  <si>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</si>
  <si>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</si>
  <si>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</si>
  <si>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</si>
  <si>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</si>
  <si>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</si>
  <si>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</si>
  <si>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</si>
  <si>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</si>
  <si>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</si>
  <si>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</si>
  <si>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</si>
  <si>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</si>
  <si>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</si>
  <si>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</si>
  <si>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</si>
  <si>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</si>
  <si>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</si>
  <si>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</si>
  <si>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</si>
  <si>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</si>
  <si>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</si>
  <si>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</si>
  <si>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</si>
  <si>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</si>
  <si>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</si>
  <si>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</si>
  <si>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</si>
  <si>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</si>
  <si>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</si>
  <si>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</si>
  <si>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</si>
  <si>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</si>
  <si>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</si>
  <si>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</si>
  <si>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</si>
  <si>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</si>
  <si>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</si>
  <si>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</si>
  <si>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</si>
  <si>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</si>
  <si>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</si>
  <si>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</si>
  <si>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</si>
  <si>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</si>
  <si>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</si>
  <si>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</si>
  <si>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</si>
  <si>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</si>
  <si>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</si>
  <si>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</si>
  <si>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</si>
  <si>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</si>
  <si>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</si>
  <si>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</si>
  <si>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</si>
  <si>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</si>
  <si>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</si>
  <si>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</si>
  <si>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</si>
  <si>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</si>
  <si>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</si>
  <si>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</si>
  <si>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</si>
  <si>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</si>
  <si>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</si>
  <si>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</si>
  <si>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</si>
  <si>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</si>
  <si>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</si>
  <si>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</si>
  <si>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</si>
  <si>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</si>
  <si>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</si>
  <si>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</si>
  <si>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</si>
  <si>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</si>
  <si>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</si>
  <si>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</si>
  <si>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</si>
  <si>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</si>
  <si>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</si>
  <si>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</si>
  <si>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</si>
  <si>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</si>
  <si>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</si>
  <si>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</si>
  <si>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</si>
  <si>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</si>
  <si>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</si>
  <si>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</si>
  <si>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</si>
  <si>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</si>
  <si>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</si>
  <si>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</si>
  <si>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</si>
  <si>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</si>
  <si>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</si>
  <si>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</si>
  <si>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</si>
  <si>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</si>
  <si>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</si>
  <si>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</si>
  <si>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</si>
  <si>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</si>
  <si>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</si>
  <si>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</si>
  <si>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</si>
  <si>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</si>
  <si>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</si>
  <si>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</si>
  <si>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</si>
  <si>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</si>
  <si>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</si>
  <si>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</si>
  <si>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</si>
  <si>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</si>
  <si>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</si>
  <si>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</si>
  <si>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</si>
  <si>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</si>
  <si>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</si>
  <si>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</si>
  <si>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</si>
  <si>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</si>
  <si>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</si>
  <si>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</si>
  <si>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</si>
  <si>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</si>
  <si>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</si>
  <si>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</si>
  <si>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</si>
  <si>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</si>
  <si>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</si>
  <si>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</si>
  <si>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</si>
  <si>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</si>
  <si>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</si>
  <si>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</si>
  <si>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</si>
  <si>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</si>
  <si>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</si>
  <si>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</si>
  <si>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</si>
  <si>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</si>
  <si>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</si>
  <si>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</si>
  <si>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</si>
  <si>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</si>
  <si>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</si>
  <si>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</si>
  <si>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</si>
  <si>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</si>
  <si>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</si>
  <si>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</si>
  <si>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</si>
  <si>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</si>
  <si>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</si>
  <si>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</si>
  <si>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</si>
  <si>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</si>
  <si>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</si>
  <si>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</si>
  <si>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</si>
  <si>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</si>
  <si>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</si>
  <si>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</si>
  <si>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</si>
  <si>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</si>
  <si>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</si>
  <si>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</si>
  <si>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</si>
  <si>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</si>
  <si>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</si>
  <si>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</si>
  <si>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</si>
  <si>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</si>
  <si>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</si>
  <si>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</si>
  <si>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</si>
  <si>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</si>
  <si>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</si>
  <si>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</si>
  <si>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</si>
  <si>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</si>
  <si>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</si>
  <si>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</si>
  <si>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</si>
  <si>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</si>
  <si>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</si>
  <si>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</si>
  <si>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</si>
  <si>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</si>
  <si>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</si>
  <si>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</si>
  <si>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</si>
  <si>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</si>
  <si>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</si>
  <si>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</si>
  <si>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</si>
  <si>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</si>
  <si>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</si>
  <si>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</si>
  <si>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</si>
  <si>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</si>
  <si>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</si>
  <si>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</si>
  <si>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</si>
  <si>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</si>
  <si>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</si>
  <si>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</si>
  <si>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</si>
  <si>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</si>
  <si>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</si>
  <si>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</si>
  <si>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</si>
  <si>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</si>
  <si>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</si>
  <si>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</si>
  <si>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</si>
  <si>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</si>
  <si>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</si>
  <si>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</si>
  <si>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</si>
  <si>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</si>
  <si>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</si>
  <si>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</si>
  <si>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</si>
  <si>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</si>
  <si>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</si>
  <si>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</si>
  <si>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</si>
  <si>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</si>
  <si>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</si>
  <si>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</si>
  <si>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</si>
  <si>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</si>
  <si>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</si>
  <si>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</si>
  <si>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</si>
  <si>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</si>
  <si>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</si>
  <si>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</si>
  <si>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</si>
  <si>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</si>
  <si>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</si>
  <si>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</si>
  <si>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</si>
  <si>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</si>
  <si>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</si>
  <si>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</si>
  <si>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</si>
  <si>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</si>
  <si>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</si>
  <si>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</si>
  <si>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</si>
  <si>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</si>
  <si>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</si>
  <si>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</si>
  <si>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</si>
  <si>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</si>
  <si>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</si>
  <si>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</si>
  <si>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</si>
  <si>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</si>
  <si>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</si>
  <si>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</si>
  <si>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</si>
  <si>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</si>
  <si>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</si>
  <si>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</si>
  <si>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</si>
  <si>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</si>
  <si>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</si>
  <si>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</si>
  <si>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</si>
  <si>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</si>
  <si>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</si>
  <si>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</si>
  <si>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</si>
  <si>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</si>
  <si>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</si>
  <si>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</si>
  <si>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</si>
  <si>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</si>
  <si>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</si>
  <si>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</si>
  <si>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</si>
  <si>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</si>
  <si>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</si>
  <si>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</si>
  <si>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</si>
  <si>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</si>
  <si>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</si>
  <si>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</si>
  <si>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</si>
  <si>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</si>
  <si>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</si>
  <si>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</si>
  <si>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</si>
  <si>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</si>
  <si>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</si>
  <si>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</si>
  <si>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</si>
  <si>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</si>
  <si>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</si>
  <si>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</si>
  <si>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</si>
  <si>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</si>
  <si>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</si>
  <si>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</si>
  <si>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</si>
  <si>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</si>
  <si>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</si>
  <si>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</si>
  <si>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</si>
  <si>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</si>
  <si>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</si>
  <si>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</si>
  <si>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</si>
  <si>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</si>
  <si>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</si>
  <si>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</si>
  <si>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</si>
  <si>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</si>
  <si>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</si>
  <si>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</si>
  <si>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</si>
  <si>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</si>
  <si>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</si>
  <si>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</si>
  <si>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</si>
  <si>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</si>
  <si>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</si>
  <si>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</si>
  <si>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</si>
  <si>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</si>
  <si>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</si>
  <si>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</si>
  <si>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</si>
  <si>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</si>
  <si>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</si>
  <si>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</si>
  <si>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</si>
  <si>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</si>
  <si>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</si>
  <si>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</si>
  <si>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</si>
  <si>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</si>
  <si>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</si>
  <si>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</si>
  <si>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</si>
  <si>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</si>
  <si>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</si>
  <si>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</si>
  <si>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</si>
  <si>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</si>
  <si>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</si>
  <si>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</si>
  <si>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</si>
  <si>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</si>
  <si>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</si>
  <si>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</si>
  <si>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</si>
  <si>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</si>
  <si>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</si>
  <si>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</si>
  <si>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</si>
  <si>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</si>
  <si>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</si>
  <si>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</si>
  <si>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</si>
  <si>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</si>
  <si>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</si>
  <si>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</si>
  <si>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</si>
  <si>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</si>
  <si>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</si>
  <si>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</si>
  <si>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</si>
  <si>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</si>
  <si>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</si>
  <si>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</si>
  <si>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</si>
  <si>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</si>
  <si>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</si>
  <si>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</si>
  <si>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</si>
  <si>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</si>
  <si>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</si>
  <si>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</si>
  <si>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</si>
  <si>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</si>
  <si>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</si>
  <si>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</si>
  <si>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</si>
  <si>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</si>
  <si>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</si>
  <si>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</si>
  <si>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</si>
  <si>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</si>
  <si>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</si>
  <si>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</si>
  <si>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</si>
  <si>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</si>
  <si>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</si>
  <si>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</si>
  <si>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</si>
  <si>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</si>
  <si>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</si>
  <si>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</si>
  <si>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</si>
  <si>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</si>
  <si>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</si>
  <si>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</si>
  <si>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</si>
  <si>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</si>
  <si>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</si>
  <si>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</si>
  <si>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</si>
  <si>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</si>
  <si>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</si>
  <si>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</si>
  <si>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</si>
  <si>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</si>
  <si>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</si>
  <si>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</si>
  <si>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</si>
  <si>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</si>
  <si>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</si>
  <si>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</si>
  <si>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</si>
  <si>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</si>
  <si>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</si>
  <si>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</si>
  <si>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</si>
  <si>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</si>
  <si>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</si>
  <si>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</si>
  <si>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</si>
  <si>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</si>
  <si>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</si>
  <si>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</si>
  <si>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</si>
  <si>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</si>
  <si>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</si>
  <si>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</si>
  <si>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</si>
  <si>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</si>
  <si>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</si>
  <si>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</si>
  <si>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</si>
  <si>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</si>
  <si>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</si>
  <si>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</si>
  <si>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</si>
  <si>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</si>
  <si>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</si>
  <si>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</si>
  <si>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</si>
  <si>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</si>
  <si>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</si>
  <si>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</si>
  <si>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</si>
  <si>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</si>
  <si>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</si>
  <si>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</si>
  <si>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</si>
  <si>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</si>
  <si>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</si>
  <si>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</si>
  <si>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</si>
  <si>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</si>
  <si>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</si>
  <si>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</si>
  <si>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</si>
  <si>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</si>
  <si>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</si>
  <si>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</si>
  <si>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</si>
  <si>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</si>
  <si>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</si>
  <si>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</si>
  <si>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</si>
  <si>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</si>
  <si>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</si>
  <si>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</si>
  <si>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</si>
  <si>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</si>
  <si>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</si>
  <si>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</si>
  <si>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</si>
  <si>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</si>
  <si>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</si>
  <si>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</si>
  <si>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</si>
  <si>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</si>
  <si>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</si>
  <si>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</si>
  <si>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</si>
  <si>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</si>
  <si>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</si>
  <si>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</si>
  <si>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</si>
  <si>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</si>
  <si>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</si>
  <si>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</si>
  <si>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</si>
  <si>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</si>
  <si>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</si>
  <si>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</si>
  <si>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</si>
  <si>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</si>
  <si>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</si>
  <si>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</si>
  <si>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</si>
  <si>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</si>
  <si>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</si>
  <si>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</si>
  <si>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</si>
  <si>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</si>
  <si>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</si>
  <si>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</si>
  <si>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</si>
  <si>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</si>
  <si>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</si>
  <si>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</si>
  <si>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</si>
  <si>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</si>
  <si>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</si>
  <si>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</si>
  <si>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</si>
  <si>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</si>
  <si>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</si>
  <si>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</si>
  <si>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</si>
  <si>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</si>
  <si>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</si>
  <si>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</si>
  <si>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</si>
  <si>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</si>
  <si>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</si>
  <si>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</si>
  <si>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</si>
  <si>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</si>
  <si>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</si>
  <si>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</si>
  <si>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</si>
  <si>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</si>
  <si>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</si>
  <si>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</si>
  <si>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</si>
  <si>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</si>
  <si>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</si>
  <si>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</si>
  <si>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</si>
  <si>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</si>
  <si>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</si>
  <si>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</si>
  <si>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</si>
  <si>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</si>
  <si>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</si>
  <si>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</si>
  <si>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</si>
  <si>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</si>
  <si>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</si>
  <si>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</si>
  <si>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</si>
  <si>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</si>
  <si>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</si>
  <si>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</si>
  <si>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</si>
  <si>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</si>
  <si>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</si>
  <si>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</si>
  <si>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</si>
  <si>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</si>
  <si>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</si>
  <si>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</si>
  <si>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</si>
  <si>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</si>
  <si>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</si>
  <si>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</si>
  <si>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</si>
  <si>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</si>
  <si>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</si>
  <si>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</si>
  <si>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</si>
  <si>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</si>
  <si>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</si>
  <si>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</si>
  <si>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</si>
  <si>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</si>
  <si>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</si>
  <si>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</si>
  <si>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</si>
  <si>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</si>
  <si>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</si>
  <si>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</si>
  <si>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</si>
  <si>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</si>
  <si>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</si>
  <si>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</si>
  <si>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</si>
  <si>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</si>
  <si>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</si>
  <si>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</si>
  <si>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</si>
  <si>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</si>
  <si>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</si>
  <si>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</si>
  <si>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</si>
  <si>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</si>
  <si>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</si>
  <si>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</si>
  <si>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</si>
  <si>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</si>
  <si>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</si>
  <si>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</si>
  <si>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</si>
  <si>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</si>
  <si>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</si>
  <si>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</si>
  <si>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</si>
  <si>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</si>
  <si>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</si>
  <si>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</si>
  <si>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</si>
  <si>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</si>
  <si>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</si>
  <si>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</si>
  <si>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</si>
  <si>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</si>
  <si>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</si>
  <si>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</si>
  <si>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</si>
  <si>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</si>
  <si>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</si>
  <si>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</si>
  <si>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</si>
  <si>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</si>
  <si>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</si>
  <si>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</si>
  <si>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</si>
  <si>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</si>
  <si>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</si>
  <si>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</si>
  <si>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</si>
  <si>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</si>
  <si>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</si>
  <si>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</si>
  <si>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</si>
  <si>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</si>
  <si>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</si>
  <si>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</si>
  <si>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</si>
  <si>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</si>
  <si>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</si>
  <si>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</si>
  <si>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</si>
  <si>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</si>
  <si>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</si>
  <si>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</si>
  <si>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</si>
  <si>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</si>
  <si>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</si>
  <si>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</si>
  <si>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</si>
  <si>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</si>
  <si>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</si>
  <si>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</si>
  <si>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</si>
  <si>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</si>
  <si>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</si>
  <si>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</si>
  <si>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</si>
  <si>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</si>
  <si>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</si>
  <si>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</si>
  <si>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</si>
  <si>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</si>
  <si>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</si>
  <si>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</si>
  <si>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</si>
  <si>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</si>
  <si>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</si>
  <si>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</si>
  <si>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</si>
  <si>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</si>
  <si>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</si>
  <si>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</si>
  <si>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</si>
  <si>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</si>
  <si>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</si>
  <si>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</si>
  <si>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</si>
  <si>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</si>
  <si>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</si>
  <si>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</si>
  <si>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</si>
  <si>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</si>
  <si>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</si>
  <si>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</si>
  <si>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</si>
  <si>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</si>
  <si>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</si>
  <si>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</si>
  <si>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</si>
  <si>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</si>
  <si>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</si>
  <si>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</si>
  <si>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</si>
  <si>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</si>
  <si>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</si>
  <si>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</si>
  <si>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</si>
  <si>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</si>
  <si>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</si>
  <si>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</si>
  <si>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</si>
  <si>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</si>
  <si>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</si>
  <si>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</si>
  <si>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</si>
  <si>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</si>
  <si>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</si>
  <si>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</si>
  <si>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</si>
  <si>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</si>
  <si>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</si>
  <si>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</si>
  <si>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</si>
  <si>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</si>
  <si>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</si>
  <si>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</si>
  <si>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</si>
  <si>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</si>
  <si>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</si>
  <si>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</si>
  <si>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</si>
  <si>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</si>
  <si>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</si>
  <si>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</si>
  <si>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</si>
  <si>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</si>
  <si>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</si>
  <si>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</si>
  <si>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</si>
  <si>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</si>
  <si>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</si>
  <si>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</si>
  <si>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</si>
  <si>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</si>
  <si>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</si>
  <si>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</si>
  <si>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</si>
  <si>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</si>
  <si>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</si>
  <si>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</si>
  <si>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</si>
  <si>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</si>
  <si>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</si>
  <si>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</si>
  <si>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</si>
  <si>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</si>
  <si>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</si>
  <si>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</si>
  <si>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</si>
  <si>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</si>
  <si>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</si>
  <si>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</si>
  <si>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</si>
  <si>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</si>
  <si>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</si>
  <si>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</si>
  <si>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</si>
  <si>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</si>
  <si>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</si>
  <si>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</si>
  <si>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</si>
  <si>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</si>
  <si>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</si>
  <si>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</si>
  <si>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</si>
  <si>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</si>
  <si>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</si>
  <si>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</si>
  <si>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</si>
  <si>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</si>
  <si>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</si>
  <si>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</si>
  <si>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</si>
  <si>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</si>
  <si>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</si>
  <si>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</si>
  <si>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</si>
  <si>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</si>
  <si>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</si>
  <si>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</si>
  <si>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</si>
  <si>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</si>
  <si>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</si>
  <si>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</si>
  <si>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</si>
  <si>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</si>
  <si>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</si>
  <si>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</si>
  <si>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</si>
  <si>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</si>
  <si>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</si>
  <si>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</si>
  <si>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</si>
  <si>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</si>
  <si>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</si>
  <si>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</si>
  <si>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</si>
  <si>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</si>
  <si>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</si>
  <si>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</si>
  <si>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</si>
  <si>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</si>
  <si>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</si>
  <si>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</si>
  <si>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</si>
  <si>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</si>
  <si>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</si>
  <si>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</si>
  <si>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</si>
  <si>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</si>
  <si>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</si>
  <si>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</si>
  <si>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</si>
  <si>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</si>
  <si>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</si>
  <si>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</si>
  <si>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</si>
  <si>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</si>
  <si>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</si>
  <si>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</si>
  <si>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</si>
  <si>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</si>
  <si>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</si>
  <si>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</si>
  <si>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</si>
  <si>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</si>
  <si>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</si>
  <si>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</si>
  <si>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</si>
  <si>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</si>
  <si>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</si>
  <si>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</si>
  <si>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</si>
  <si>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</si>
  <si>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</si>
  <si>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</si>
  <si>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</si>
  <si>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</si>
  <si>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</si>
  <si>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</si>
  <si>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</si>
  <si>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</si>
  <si>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</si>
  <si>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</si>
  <si>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</si>
  <si>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</si>
  <si>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</si>
  <si>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</si>
  <si>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</si>
  <si>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</si>
  <si>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</si>
  <si>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</si>
  <si>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</si>
  <si>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</si>
  <si>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</si>
  <si>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</si>
  <si>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</si>
  <si>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</si>
  <si>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</si>
  <si>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</si>
  <si>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</si>
  <si>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</si>
  <si>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</si>
  <si>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</si>
  <si>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</si>
  <si>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</si>
  <si>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</si>
  <si>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</si>
  <si>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</si>
  <si>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</si>
  <si>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</si>
  <si>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</si>
  <si>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</si>
  <si>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</si>
  <si>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</si>
  <si>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</si>
  <si>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</si>
  <si>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</si>
  <si>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</si>
  <si>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</si>
  <si>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</si>
  <si>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</si>
  <si>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</si>
  <si>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</si>
  <si>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</si>
  <si>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</si>
  <si>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</si>
  <si>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</si>
  <si>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</si>
  <si>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</si>
  <si>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</si>
  <si>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</si>
  <si>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</si>
  <si>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</si>
  <si>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</si>
  <si>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</si>
  <si>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</si>
  <si>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</si>
  <si>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</si>
  <si>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</si>
  <si>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</si>
  <si>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</si>
  <si>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</si>
  <si>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</si>
  <si>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</si>
  <si>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</si>
  <si>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</si>
  <si>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</si>
  <si>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</si>
  <si>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</si>
  <si>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</si>
  <si>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</si>
  <si>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</si>
  <si>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</si>
  <si>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</si>
  <si>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</si>
  <si>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</si>
  <si>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</si>
  <si>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</si>
  <si>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</si>
  <si>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</si>
  <si>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</si>
  <si>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</si>
  <si>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</si>
  <si>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</si>
  <si>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</si>
  <si>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</si>
  <si>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</si>
  <si>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</si>
  <si>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</si>
  <si>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</si>
  <si>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</si>
  <si>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</si>
  <si>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</si>
  <si>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</si>
  <si>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</si>
  <si>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</si>
  <si>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</si>
  <si>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</si>
  <si>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</si>
  <si>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</si>
  <si>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</si>
  <si>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</si>
  <si>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</si>
  <si>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</si>
  <si>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</si>
  <si>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</si>
  <si>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</si>
  <si>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</si>
  <si>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</si>
  <si>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</si>
  <si>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</si>
  <si>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</si>
  <si>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</si>
  <si>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</si>
  <si>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</si>
  <si>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</si>
  <si>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</si>
  <si>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</si>
  <si>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</si>
  <si>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</si>
  <si>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</si>
  <si>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</si>
  <si>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</si>
  <si>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</si>
  <si>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</si>
  <si>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</si>
  <si>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</si>
  <si>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</si>
  <si>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</si>
  <si>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</si>
  <si>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</si>
  <si>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</si>
  <si>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</si>
  <si>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</si>
  <si>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</si>
  <si>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</si>
  <si>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</si>
  <si>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</si>
  <si>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</si>
  <si>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</si>
  <si>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</si>
  <si>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</si>
  <si>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</si>
  <si>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</si>
  <si>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</si>
  <si>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</si>
  <si>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</si>
  <si>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</si>
  <si>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</si>
  <si>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</si>
  <si>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</si>
  <si>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</si>
  <si>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</si>
  <si>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</si>
  <si>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</si>
  <si>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</si>
  <si>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</si>
  <si>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</si>
  <si>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</si>
  <si>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</si>
  <si>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</si>
  <si>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</si>
  <si>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</si>
  <si>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</si>
  <si>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</si>
  <si>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</si>
  <si>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</si>
  <si>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</si>
  <si>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</si>
  <si>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</si>
  <si>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</si>
  <si>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</si>
  <si>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</si>
  <si>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</si>
  <si>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</si>
  <si>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</si>
  <si>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</si>
  <si>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</si>
  <si>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</si>
  <si>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</si>
  <si>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</si>
  <si>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</si>
  <si>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</si>
  <si>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</si>
  <si>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</si>
  <si>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</si>
  <si>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</si>
  <si>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</si>
  <si>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</si>
  <si>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</si>
  <si>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</si>
  <si>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</si>
  <si>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</si>
  <si>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</si>
  <si>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</si>
  <si>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</si>
  <si>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</si>
  <si>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</si>
  <si>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</si>
  <si>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</si>
  <si>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</si>
  <si>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</si>
  <si>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</si>
  <si>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</si>
  <si>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</si>
  <si>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</si>
  <si>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</si>
  <si>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</si>
  <si>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</si>
  <si>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</si>
  <si>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</si>
  <si>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</si>
  <si>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</si>
  <si>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</si>
  <si>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</si>
  <si>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</si>
  <si>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</si>
  <si>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</si>
  <si>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</si>
  <si>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</si>
  <si>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</si>
  <si>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</si>
  <si>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</si>
  <si>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</si>
  <si>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</si>
  <si>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</si>
  <si>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</si>
  <si>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</si>
  <si>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</si>
  <si>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</si>
  <si>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</si>
  <si>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</si>
  <si>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</si>
  <si>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</si>
  <si>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</si>
  <si>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</si>
  <si>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</si>
  <si>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</si>
  <si>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</si>
  <si>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</si>
  <si>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</si>
  <si>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</si>
  <si>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</si>
  <si>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</si>
  <si>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</si>
  <si>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</si>
  <si>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</si>
  <si>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</si>
  <si>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</si>
  <si>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</si>
  <si>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</si>
  <si>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</si>
  <si>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</si>
  <si>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</si>
  <si>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</si>
  <si>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</si>
  <si>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</si>
  <si>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</si>
  <si>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</si>
  <si>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</si>
  <si>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</si>
  <si>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</si>
  <si>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</si>
  <si>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</si>
  <si>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</si>
  <si>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</si>
  <si>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</si>
  <si>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</si>
  <si>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</si>
  <si>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</si>
  <si>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</si>
  <si>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</si>
  <si>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</si>
  <si>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</si>
  <si>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</si>
  <si>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</si>
  <si>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</si>
  <si>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</si>
  <si>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</si>
  <si>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</si>
  <si>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</si>
  <si>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</si>
  <si>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</si>
  <si>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</si>
  <si>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</si>
  <si>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</si>
  <si>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</si>
  <si>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</si>
  <si>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</si>
  <si>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</si>
  <si>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</si>
  <si>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</si>
  <si>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</si>
  <si>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</si>
  <si>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</si>
  <si>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</si>
  <si>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</si>
  <si>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</si>
  <si>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</si>
  <si>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</si>
  <si>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</si>
  <si>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</si>
  <si>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</si>
  <si>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</si>
  <si>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</si>
  <si>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</si>
  <si>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</si>
  <si>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</si>
  <si>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</si>
  <si>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</si>
  <si>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</si>
  <si>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</si>
  <si>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</si>
  <si>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</si>
  <si>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</si>
  <si>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</si>
  <si>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</si>
  <si>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</si>
  <si>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</si>
  <si>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</si>
  <si>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</si>
  <si>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</si>
  <si>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</si>
  <si>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</si>
  <si>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</si>
  <si>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</si>
  <si>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</si>
  <si>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</si>
  <si>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</si>
  <si>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</si>
  <si>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</si>
  <si>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</si>
  <si>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</si>
  <si>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</si>
  <si>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</si>
  <si>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</si>
  <si>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</si>
  <si>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</si>
  <si>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</si>
  <si>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</si>
  <si>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</si>
  <si>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</si>
  <si>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</si>
  <si>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</si>
  <si>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</si>
  <si>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</si>
  <si>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</si>
  <si>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</si>
  <si>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</si>
  <si>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</si>
  <si>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</si>
  <si>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</si>
  <si>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</si>
  <si>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</si>
  <si>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</si>
  <si>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</si>
  <si>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</si>
  <si>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</si>
  <si>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</si>
  <si>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</si>
  <si>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</si>
  <si>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</si>
  <si>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</si>
  <si>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</si>
  <si>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</si>
  <si>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</si>
  <si>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</si>
  <si>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</si>
  <si>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</si>
  <si>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</si>
  <si>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</si>
  <si>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</si>
  <si>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</si>
  <si>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</si>
  <si>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</si>
  <si>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</si>
  <si>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</si>
  <si>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</si>
  <si>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</si>
  <si>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</si>
  <si>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</si>
  <si>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</si>
  <si>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</si>
  <si>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</si>
  <si>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</si>
  <si>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</si>
  <si>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</si>
  <si>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</si>
  <si>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</si>
  <si>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</si>
  <si>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</si>
  <si>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</si>
  <si>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</si>
  <si>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</si>
  <si>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</si>
  <si>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</si>
  <si>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</si>
  <si>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</si>
  <si>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</si>
  <si>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</si>
  <si>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</si>
  <si>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</si>
  <si>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</si>
  <si>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</si>
  <si>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</si>
  <si>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</si>
  <si>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</si>
  <si>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</si>
  <si>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</si>
  <si>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</si>
  <si>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</si>
  <si>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</si>
  <si>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</si>
  <si>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</si>
  <si>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</si>
  <si>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</si>
  <si>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</si>
  <si>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</si>
  <si>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</si>
  <si>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</si>
  <si>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</si>
  <si>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</si>
  <si>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</si>
  <si>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</si>
  <si>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</si>
  <si>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</si>
  <si>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</si>
  <si>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</si>
  <si>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</si>
  <si>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</si>
  <si>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</si>
  <si>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</si>
  <si>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</si>
  <si>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</si>
  <si>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</si>
  <si>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</si>
  <si>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</si>
  <si>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</si>
  <si>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</si>
  <si>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</si>
  <si>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</si>
  <si>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</si>
  <si>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</si>
  <si>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</si>
  <si>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</si>
  <si>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</si>
  <si>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</si>
  <si>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</si>
  <si>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</si>
  <si>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</si>
  <si>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</si>
  <si>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</si>
  <si>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</si>
  <si>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</si>
  <si>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</si>
  <si>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</si>
  <si>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</si>
  <si>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</si>
  <si>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</si>
  <si>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</si>
  <si>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</si>
  <si>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</si>
  <si>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</si>
  <si>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</si>
  <si>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</si>
  <si>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</si>
  <si>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</si>
  <si>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</si>
  <si>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</si>
  <si>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</si>
  <si>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</si>
  <si>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</si>
  <si>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</si>
  <si>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</si>
  <si>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</si>
  <si>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</si>
  <si>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</si>
  <si>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</si>
  <si>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</si>
  <si>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</si>
  <si>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</si>
  <si>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</si>
  <si>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</si>
  <si>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</si>
  <si>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</si>
  <si>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</si>
  <si>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</si>
  <si>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</si>
  <si>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</si>
  <si>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</si>
  <si>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</si>
  <si>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</si>
  <si>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</si>
  <si>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</si>
  <si>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</si>
  <si>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</si>
  <si>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</si>
  <si>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</si>
  <si>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</si>
  <si>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</si>
  <si>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</si>
  <si>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</si>
  <si>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</si>
  <si>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</si>
  <si>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</si>
  <si>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</si>
  <si>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</si>
  <si>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</si>
  <si>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</si>
  <si>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</si>
  <si>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</si>
  <si>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</si>
  <si>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</si>
  <si>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</si>
  <si>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</si>
  <si>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</si>
  <si>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</si>
  <si>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</si>
  <si>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</si>
  <si>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</si>
  <si>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</si>
  <si>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</si>
  <si>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</si>
  <si>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</si>
  <si>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</si>
  <si>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</si>
  <si>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</si>
  <si>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</si>
  <si>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</si>
  <si>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</si>
  <si>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</si>
  <si>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</si>
  <si>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</si>
  <si>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</si>
  <si>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</si>
  <si>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</si>
  <si>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</si>
  <si>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</si>
  <si>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</si>
  <si>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</si>
  <si>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</si>
  <si>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</si>
  <si>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</si>
  <si>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</si>
  <si>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</si>
  <si>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</si>
  <si>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</si>
  <si>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</si>
  <si>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</si>
  <si>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</si>
  <si>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</si>
  <si>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</si>
  <si>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</si>
  <si>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</si>
  <si>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</si>
  <si>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</si>
  <si>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</si>
  <si>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</si>
  <si>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</si>
  <si>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</si>
  <si>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</si>
  <si>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</si>
  <si>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</si>
  <si>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</si>
  <si>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</si>
  <si>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</si>
  <si>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</si>
  <si>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</si>
  <si>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</si>
  <si>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</si>
  <si>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</si>
  <si>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</si>
  <si>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</si>
  <si>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</si>
  <si>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</si>
  <si>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</si>
  <si>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</si>
  <si>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</si>
  <si>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</si>
  <si>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</si>
  <si>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</si>
  <si>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</si>
  <si>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</si>
  <si>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</si>
  <si>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</si>
  <si>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</si>
  <si>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</si>
  <si>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</si>
  <si>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</si>
  <si>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</si>
  <si>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</si>
  <si>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</si>
  <si>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</si>
  <si>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</si>
  <si>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</si>
  <si>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</si>
  <si>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</si>
  <si>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</si>
  <si>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</si>
  <si>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</si>
  <si>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</si>
  <si>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</si>
  <si>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</si>
  <si>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</si>
  <si>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</si>
  <si>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</si>
  <si>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</si>
  <si>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</si>
  <si>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</si>
  <si>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</si>
  <si>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</si>
  <si>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</si>
  <si>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</si>
  <si>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</si>
  <si>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</si>
  <si>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</si>
  <si>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</si>
  <si>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</si>
  <si>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</si>
  <si>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</si>
  <si>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</si>
  <si>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</si>
  <si>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</si>
  <si>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</si>
  <si>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</si>
  <si>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</si>
  <si>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</si>
  <si>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</si>
  <si>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</si>
  <si>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</si>
  <si>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</si>
  <si>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</si>
  <si>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</si>
  <si>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</si>
  <si>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</si>
  <si>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</si>
  <si>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</si>
  <si>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</si>
  <si>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</si>
  <si>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</si>
  <si>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</si>
  <si>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</si>
  <si>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</si>
  <si>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</si>
  <si>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</si>
  <si>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</si>
  <si>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</si>
  <si>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</si>
  <si>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</si>
  <si>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</si>
  <si>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</si>
  <si>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</si>
  <si>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</si>
  <si>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</si>
  <si>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</si>
  <si>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</si>
  <si>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</si>
  <si>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</si>
  <si>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</si>
  <si>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</si>
  <si>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</si>
  <si>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</si>
  <si>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</si>
  <si>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</si>
  <si>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</si>
  <si>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</si>
  <si>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</si>
  <si>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</si>
  <si>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</si>
  <si>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</si>
  <si>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</si>
  <si>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</si>
  <si>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</si>
  <si>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</si>
  <si>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</si>
  <si>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</si>
  <si>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</si>
  <si>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</si>
  <si>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</si>
  <si>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</si>
  <si>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</si>
  <si>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</si>
  <si>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</si>
  <si>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</si>
  <si>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</si>
  <si>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</si>
  <si>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</si>
  <si>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</si>
  <si>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</si>
  <si>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</si>
  <si>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</si>
  <si>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</si>
  <si>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</si>
  <si>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</si>
  <si>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</si>
  <si>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</si>
  <si>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</si>
  <si>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</si>
  <si>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</si>
  <si>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</si>
  <si>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</si>
  <si>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</si>
  <si>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</si>
  <si>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</si>
  <si>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</si>
  <si>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</si>
  <si>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</si>
  <si>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</si>
  <si>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</si>
  <si>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</si>
  <si>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</si>
  <si>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</si>
  <si>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</si>
  <si>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</si>
  <si>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</si>
  <si>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</si>
  <si>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</si>
  <si>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</si>
  <si>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</si>
  <si>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</si>
  <si>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</si>
  <si>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</si>
  <si>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</si>
  <si>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</si>
  <si>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</si>
  <si>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</si>
  <si>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</si>
  <si>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</si>
  <si>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</si>
  <si>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</si>
  <si>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</si>
  <si>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</si>
  <si>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</si>
  <si>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</si>
  <si>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</si>
  <si>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</si>
  <si>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</si>
  <si>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</si>
  <si>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</si>
  <si>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</si>
  <si>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</si>
  <si>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</si>
  <si>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</si>
  <si>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</si>
  <si>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</si>
  <si>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</si>
  <si>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</si>
  <si>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</si>
  <si>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</si>
  <si>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</si>
  <si>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</si>
  <si>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</si>
  <si>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</si>
  <si>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</si>
  <si>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</si>
  <si>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</si>
  <si>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</si>
  <si>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</si>
  <si>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</si>
  <si>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</si>
  <si>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</si>
  <si>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</si>
  <si>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</si>
  <si>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</si>
  <si>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</si>
  <si>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</si>
  <si>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</si>
  <si>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</si>
  <si>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</si>
  <si>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</si>
  <si>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</si>
  <si>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</si>
  <si>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</si>
  <si>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</si>
  <si>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</si>
  <si>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</si>
  <si>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</si>
  <si>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</si>
  <si>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</si>
  <si>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</si>
  <si>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</si>
  <si>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</si>
  <si>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</si>
  <si>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</si>
  <si>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</si>
  <si>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</si>
  <si>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</si>
  <si>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</si>
  <si>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</si>
  <si>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</si>
  <si>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</si>
  <si>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</si>
  <si>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</si>
  <si>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</si>
  <si>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</si>
  <si>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</si>
  <si>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</si>
  <si>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</si>
  <si>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</si>
  <si>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</si>
  <si>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</si>
  <si>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</si>
  <si>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</si>
  <si>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</si>
  <si>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</si>
  <si>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</si>
  <si>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</si>
  <si>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</si>
  <si>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</si>
  <si>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</si>
  <si>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</si>
  <si>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</si>
  <si>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</si>
  <si>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</si>
  <si>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</si>
  <si>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</si>
  <si>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</si>
  <si>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</si>
  <si>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</si>
  <si>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</si>
  <si>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</si>
  <si>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</si>
  <si>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</si>
  <si>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</si>
  <si>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</si>
  <si>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</si>
  <si>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</si>
  <si>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</si>
  <si>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</si>
  <si>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</si>
  <si>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</si>
  <si>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</si>
  <si>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</si>
  <si>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</si>
  <si>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</si>
  <si>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</si>
  <si>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</si>
  <si>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</si>
  <si>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</si>
  <si>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</si>
  <si>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</si>
  <si>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</si>
  <si>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</si>
  <si>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</si>
  <si>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</si>
  <si>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</si>
  <si>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</si>
  <si>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</si>
  <si>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</si>
  <si>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</si>
  <si>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</si>
  <si>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</si>
  <si>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</si>
  <si>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</si>
  <si>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</si>
  <si>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</si>
  <si>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</si>
  <si>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</si>
  <si>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</si>
  <si>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</si>
  <si>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</si>
  <si>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</si>
  <si>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</si>
  <si>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</si>
  <si>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</si>
  <si>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</si>
  <si>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</si>
  <si>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</si>
  <si>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</si>
  <si>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</si>
  <si>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</si>
  <si>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</si>
  <si>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</si>
  <si>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</si>
  <si>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</si>
  <si>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</si>
  <si>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</si>
  <si>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</si>
  <si>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</si>
  <si>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</si>
  <si>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</si>
  <si>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</si>
  <si>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</si>
  <si>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</si>
  <si>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</si>
  <si>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</si>
  <si>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</si>
  <si>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</si>
  <si>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</si>
  <si>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</si>
  <si>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</si>
  <si>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</si>
  <si>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</si>
  <si>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</si>
  <si>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</si>
  <si>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</si>
  <si>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</si>
  <si>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</si>
  <si>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</si>
  <si>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</si>
  <si>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</si>
  <si>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</si>
  <si>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</si>
  <si>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</si>
  <si>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</si>
  <si>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</si>
  <si>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</si>
  <si>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</si>
  <si>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</si>
  <si>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</si>
  <si>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</si>
  <si>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</si>
  <si>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</si>
  <si>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</si>
  <si>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</si>
  <si>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</si>
  <si>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</si>
  <si>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</si>
  <si>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</si>
  <si>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</si>
  <si>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</si>
  <si>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</si>
  <si>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</si>
  <si>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</si>
  <si>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</si>
  <si>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</si>
  <si>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</si>
  <si>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</si>
  <si>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</si>
  <si>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</si>
  <si>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</si>
  <si>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</si>
  <si>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</si>
  <si>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</si>
  <si>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</si>
  <si>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</si>
  <si>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</si>
  <si>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</si>
  <si>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</si>
  <si>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</si>
  <si>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</si>
  <si>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</si>
  <si>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</si>
  <si>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</si>
  <si>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</si>
  <si>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</si>
  <si>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</si>
  <si>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</si>
  <si>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</si>
  <si>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</si>
  <si>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</si>
  <si>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</si>
  <si>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</si>
  <si>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</si>
  <si>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</si>
  <si>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</si>
  <si>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</si>
  <si>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</si>
  <si>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</si>
  <si>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</si>
  <si>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</si>
  <si>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</si>
  <si>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</si>
  <si>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</si>
  <si>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</si>
  <si>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</si>
  <si>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</si>
  <si>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</si>
  <si>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</si>
  <si>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</si>
  <si>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</si>
  <si>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</si>
  <si>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</si>
  <si>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</si>
  <si>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</si>
  <si>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</si>
  <si>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</si>
  <si>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</si>
  <si>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</si>
  <si>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</si>
  <si>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</si>
  <si>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</si>
  <si>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</si>
  <si>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</si>
  <si>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</si>
  <si>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</si>
  <si>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</si>
  <si>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</si>
  <si>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</si>
  <si>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</si>
  <si>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</si>
  <si>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</si>
  <si>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</si>
  <si>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</si>
  <si>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</si>
  <si>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</si>
  <si>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</si>
  <si>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</si>
  <si>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</si>
  <si>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</si>
  <si>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</si>
  <si>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</si>
  <si>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</si>
  <si>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</si>
  <si>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</si>
  <si>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</si>
  <si>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</si>
  <si>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</si>
  <si>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</si>
  <si>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</si>
  <si>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</si>
  <si>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</si>
  <si>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</si>
  <si>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</si>
  <si>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</si>
  <si>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</si>
  <si>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</si>
  <si>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</si>
  <si>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</si>
  <si>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</si>
  <si>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</si>
  <si>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</si>
  <si>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</si>
  <si>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</si>
  <si>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</si>
  <si>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</si>
  <si>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</si>
  <si>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</si>
  <si>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</si>
  <si>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</si>
  <si>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</si>
  <si>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</si>
  <si>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</si>
  <si>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</si>
  <si>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</si>
  <si>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</si>
  <si>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</si>
  <si>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</si>
  <si>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</si>
  <si>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</si>
  <si>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</si>
  <si>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</si>
  <si>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</si>
  <si>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</si>
  <si>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</si>
  <si>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</si>
  <si>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</si>
  <si>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</si>
  <si>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</si>
  <si>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</si>
  <si>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</si>
  <si>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</si>
  <si>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</si>
  <si>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</si>
  <si>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</si>
  <si>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</si>
  <si>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</si>
  <si>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</si>
  <si>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</si>
  <si>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</si>
  <si>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</si>
  <si>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</si>
  <si>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</si>
  <si>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</si>
  <si>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</si>
  <si>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</si>
  <si>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</si>
  <si>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</si>
  <si>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</si>
  <si>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</si>
  <si>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</si>
  <si>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</si>
  <si>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</si>
  <si>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</si>
  <si>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</si>
  <si>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</si>
  <si>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</si>
  <si>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</si>
  <si>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</si>
  <si>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</si>
  <si>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</si>
  <si>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</si>
  <si>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</si>
  <si>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</si>
  <si>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</si>
  <si>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</si>
  <si>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</si>
  <si>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</si>
  <si>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</si>
  <si>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</si>
  <si>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</si>
  <si>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</si>
  <si>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</si>
  <si>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</si>
  <si>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</si>
  <si>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</si>
  <si>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</si>
  <si>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</si>
  <si>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</si>
  <si>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</si>
  <si>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</si>
  <si>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</si>
  <si>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</si>
  <si>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</si>
  <si>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</si>
  <si>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</si>
  <si>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</si>
  <si>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</si>
  <si>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</si>
  <si>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</si>
  <si>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</si>
  <si>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</si>
  <si>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</si>
  <si>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</si>
  <si>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</si>
  <si>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</si>
  <si>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</si>
  <si>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</si>
  <si>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</si>
  <si>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</si>
  <si>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</si>
  <si>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</si>
  <si>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</si>
  <si>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</si>
  <si>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</si>
  <si>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</si>
  <si>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</si>
  <si>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</si>
  <si>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</si>
  <si>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</si>
  <si>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</si>
  <si>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</si>
  <si>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</si>
  <si>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</si>
  <si>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</si>
  <si>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</si>
  <si>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</si>
  <si>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</si>
  <si>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</si>
  <si>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</si>
  <si>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</si>
  <si>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</si>
  <si>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</si>
  <si>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</si>
  <si>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</si>
  <si>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</si>
  <si>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</si>
  <si>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</si>
  <si>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</si>
  <si>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</si>
  <si>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</si>
  <si>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</si>
  <si>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</si>
  <si>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</si>
  <si>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</si>
  <si>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</si>
  <si>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</si>
  <si>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</si>
  <si>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</si>
  <si>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</si>
  <si>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</si>
  <si>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</si>
  <si>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</si>
  <si>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</si>
  <si>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</si>
  <si>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</si>
  <si>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</si>
  <si>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</si>
  <si>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</si>
  <si>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</si>
  <si>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</si>
  <si>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</si>
  <si>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</si>
  <si>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</si>
  <si>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</si>
  <si>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</si>
  <si>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</si>
  <si>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</si>
  <si>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</si>
  <si>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</si>
  <si>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</si>
  <si>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</si>
  <si>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</si>
  <si>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</si>
  <si>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</si>
  <si>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</si>
  <si>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</si>
  <si>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</si>
  <si>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</si>
  <si>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</si>
  <si>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</si>
  <si>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</si>
  <si>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</si>
  <si>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</si>
  <si>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</si>
  <si>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</si>
  <si>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</si>
  <si>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</si>
  <si>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</si>
  <si>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</si>
  <si>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</si>
  <si>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</si>
  <si>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</si>
  <si>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</si>
  <si>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</si>
  <si>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</si>
  <si>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</si>
  <si>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</si>
  <si>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</si>
  <si>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</si>
  <si>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</si>
  <si>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</si>
  <si>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</si>
  <si>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</si>
  <si>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</si>
  <si>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</si>
  <si>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</si>
  <si>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</si>
  <si>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</si>
  <si>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</si>
  <si>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</si>
  <si>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</si>
  <si>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</si>
  <si>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</si>
  <si>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</si>
  <si>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</si>
  <si>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</si>
  <si>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</si>
  <si>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</si>
  <si>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</si>
  <si>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</si>
  <si>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</si>
  <si>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</si>
  <si>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</si>
  <si>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</si>
  <si>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</si>
  <si>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</si>
  <si>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</si>
  <si>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</si>
  <si>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</si>
  <si>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</si>
  <si>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</si>
  <si>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</si>
  <si>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</si>
  <si>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</si>
  <si>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</si>
  <si>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</si>
  <si>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</si>
  <si>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</si>
  <si>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</si>
  <si>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</si>
  <si>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</si>
  <si>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</si>
  <si>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</si>
  <si>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</si>
  <si>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</si>
  <si>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</si>
  <si>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</si>
  <si>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</si>
  <si>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</si>
  <si>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</si>
  <si>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</si>
  <si>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</si>
  <si>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</si>
  <si>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</si>
  <si>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</si>
  <si>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</si>
  <si>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</si>
  <si>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</si>
  <si>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</si>
  <si>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</si>
  <si>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</si>
  <si>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</si>
  <si>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</si>
  <si>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</si>
  <si>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</si>
  <si>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</si>
  <si>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</si>
  <si>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</si>
  <si>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</si>
  <si>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</si>
  <si>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</si>
  <si>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</si>
  <si>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</si>
  <si>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</si>
  <si>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</si>
  <si>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</si>
  <si>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</si>
  <si>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</si>
  <si>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</si>
  <si>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</si>
  <si>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</si>
  <si>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</si>
  <si>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</si>
  <si>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</si>
  <si>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</si>
  <si>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</si>
  <si>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</si>
  <si>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</si>
  <si>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</si>
  <si>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</si>
  <si>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</si>
  <si>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</si>
  <si>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</si>
  <si>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</si>
  <si>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</si>
  <si>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</si>
  <si>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</si>
  <si>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</si>
  <si>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</si>
  <si>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</si>
  <si>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</si>
  <si>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</si>
  <si>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</si>
  <si>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</si>
  <si>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</si>
  <si>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</si>
  <si>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</si>
  <si>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</si>
  <si>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</si>
  <si>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</si>
  <si>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</si>
  <si>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</si>
  <si>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</si>
  <si>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</si>
  <si>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</si>
  <si>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</si>
  <si>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</si>
  <si>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</si>
  <si>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</si>
  <si>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</si>
  <si>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</si>
  <si>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</si>
  <si>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</si>
  <si>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</si>
  <si>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</si>
  <si>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</si>
  <si>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</si>
  <si>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</si>
  <si>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</si>
  <si>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</si>
  <si>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</si>
  <si>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</si>
  <si>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</si>
  <si>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</si>
  <si>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</si>
  <si>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</si>
  <si>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</si>
  <si>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</si>
  <si>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</si>
  <si>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</si>
  <si>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</si>
  <si>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</si>
  <si>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</si>
  <si>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</si>
  <si>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</si>
  <si>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</si>
  <si>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</si>
  <si>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</si>
  <si>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</si>
  <si>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</si>
  <si>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</si>
  <si>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</si>
  <si>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</si>
  <si>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</si>
  <si>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</si>
  <si>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</si>
  <si>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</si>
  <si>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</si>
  <si>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</si>
  <si>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</si>
  <si>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</si>
  <si>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</si>
  <si>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</si>
  <si>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</si>
  <si>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</si>
  <si>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</si>
  <si>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</si>
  <si>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</si>
  <si>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</si>
  <si>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</si>
  <si>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</si>
  <si>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</si>
  <si>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</si>
  <si>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</si>
  <si>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</si>
  <si>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</si>
  <si>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</si>
  <si>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</si>
  <si>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</si>
  <si>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</si>
  <si>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</si>
  <si>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</si>
  <si>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</si>
  <si>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</si>
  <si>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</si>
  <si>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</si>
  <si>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</si>
  <si>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</si>
  <si>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</si>
  <si>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</si>
  <si>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</si>
  <si>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</si>
  <si>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</si>
  <si>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</si>
  <si>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</si>
  <si>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</si>
  <si>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</si>
  <si>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</si>
  <si>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</si>
  <si>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</si>
  <si>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</si>
  <si>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</si>
  <si>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</si>
  <si>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</si>
  <si>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</si>
  <si>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</si>
  <si>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</si>
  <si>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</si>
  <si>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</si>
  <si>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</si>
  <si>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</si>
  <si>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</si>
  <si>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</si>
  <si>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</si>
  <si>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</si>
  <si>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</si>
  <si>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</si>
  <si>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</si>
  <si>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</si>
  <si>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</si>
  <si>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</si>
  <si>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</si>
  <si>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</si>
  <si>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</si>
  <si>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</si>
  <si>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</si>
  <si>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</si>
  <si>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</si>
  <si>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</si>
  <si>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</si>
  <si>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</si>
  <si>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</si>
  <si>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</si>
  <si>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</si>
  <si>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</si>
  <si>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</si>
  <si>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</si>
  <si>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</si>
  <si>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</si>
  <si>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</si>
  <si>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</si>
  <si>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</si>
  <si>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</si>
  <si>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</si>
  <si>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</si>
  <si>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</si>
  <si>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</si>
  <si>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</si>
  <si>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</si>
  <si>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</si>
  <si>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</si>
  <si>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</si>
  <si>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</si>
  <si>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</si>
  <si>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</si>
  <si>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</si>
  <si>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</si>
  <si>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</si>
  <si>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</si>
  <si>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</si>
  <si>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</si>
  <si>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</si>
  <si>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</si>
  <si>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</si>
  <si>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</si>
  <si>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</si>
  <si>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</si>
  <si>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</si>
  <si>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</si>
  <si>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</si>
  <si>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</si>
  <si>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</si>
  <si>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</si>
  <si>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</si>
  <si>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</si>
  <si>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</si>
  <si>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</si>
  <si>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</si>
  <si>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</si>
  <si>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</si>
  <si>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</si>
  <si>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</si>
  <si>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</si>
  <si>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</si>
  <si>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</si>
  <si>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</si>
  <si>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</si>
  <si>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</si>
  <si>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</si>
  <si>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</si>
  <si>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</si>
  <si>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</si>
  <si>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</si>
  <si>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</si>
  <si>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</si>
  <si>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</si>
  <si>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</si>
  <si>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</si>
  <si>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</si>
  <si>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</si>
  <si>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</si>
  <si>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</si>
  <si>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</si>
  <si>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</si>
  <si>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</si>
  <si>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</si>
  <si>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</si>
  <si>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</si>
  <si>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</si>
  <si>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</si>
  <si>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</si>
  <si>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</si>
  <si>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</si>
  <si>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</si>
  <si>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</si>
  <si>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</si>
  <si>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</si>
  <si>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</si>
  <si>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</si>
  <si>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</si>
  <si>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</si>
  <si>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</si>
  <si>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</si>
  <si>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</si>
  <si>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</si>
  <si>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</si>
  <si>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</si>
  <si>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</si>
  <si>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</si>
  <si>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</si>
  <si>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</si>
  <si>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</si>
  <si>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</si>
  <si>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</si>
  <si>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</si>
  <si>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</si>
  <si>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</si>
  <si>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</si>
  <si>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</si>
  <si>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</si>
  <si>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</si>
  <si>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</si>
  <si>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</si>
  <si>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</si>
  <si>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</si>
  <si>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</si>
  <si>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</si>
  <si>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</si>
  <si>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</si>
  <si>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</si>
  <si>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</si>
  <si>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</si>
  <si>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</si>
  <si>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</si>
  <si>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</si>
  <si>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</si>
  <si>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</si>
  <si>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</si>
  <si>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</si>
  <si>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</si>
  <si>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</si>
  <si>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</si>
  <si>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</si>
  <si>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</si>
  <si>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</si>
  <si>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</si>
  <si>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</si>
  <si>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</si>
  <si>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</si>
  <si>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</si>
  <si>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</si>
  <si>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</si>
  <si>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</si>
  <si>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</si>
  <si>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</si>
  <si>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</si>
  <si>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</si>
  <si>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</si>
  <si>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</si>
  <si>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</si>
  <si>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</si>
  <si>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</si>
  <si>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</si>
  <si>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</si>
  <si>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</si>
  <si>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</si>
  <si>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</si>
  <si>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</si>
  <si>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</si>
  <si>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</si>
  <si>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</si>
  <si>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</si>
  <si>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</si>
  <si>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</si>
  <si>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</si>
  <si>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</si>
  <si>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</si>
  <si>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</si>
  <si>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</si>
  <si>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</si>
  <si>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</si>
  <si>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</si>
  <si>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</si>
  <si>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</si>
  <si>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</si>
  <si>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</si>
  <si>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</si>
  <si>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</si>
  <si>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</si>
  <si>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</si>
  <si>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</si>
  <si>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</si>
  <si>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</si>
  <si>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</si>
  <si>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</si>
  <si>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</si>
  <si>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</si>
  <si>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</si>
  <si>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</si>
  <si>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</si>
  <si>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</si>
  <si>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</si>
  <si>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</si>
  <si>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</si>
  <si>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</si>
  <si>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</si>
  <si>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</si>
  <si>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</si>
  <si>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</si>
  <si>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</si>
  <si>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</si>
  <si>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</si>
  <si>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</si>
  <si>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</si>
  <si>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</si>
  <si>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</si>
  <si>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</si>
  <si>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</si>
  <si>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</si>
  <si>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</si>
  <si>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</si>
  <si>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</si>
  <si>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</si>
  <si>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</si>
  <si>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</si>
  <si>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</si>
  <si>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</si>
  <si>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</si>
  <si>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</si>
  <si>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</si>
  <si>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</si>
  <si>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</si>
  <si>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</si>
  <si>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</si>
  <si>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</si>
  <si>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</si>
  <si>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</si>
  <si>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</si>
  <si>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</si>
  <si>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</si>
  <si>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</si>
  <si>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</si>
  <si>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</si>
  <si>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</si>
  <si>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</si>
  <si>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</si>
  <si>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</si>
  <si>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</si>
  <si>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</si>
  <si>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</si>
  <si>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</si>
  <si>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</si>
  <si>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</si>
  <si>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</si>
  <si>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</si>
  <si>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</si>
  <si>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</si>
  <si>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</si>
  <si>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</si>
  <si>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</si>
  <si>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</si>
  <si>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</si>
  <si>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</si>
  <si>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</si>
  <si>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</si>
  <si>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</si>
  <si>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</si>
  <si>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</si>
  <si>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</si>
  <si>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</si>
  <si>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</si>
  <si>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</si>
  <si>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</si>
  <si>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</si>
  <si>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</si>
  <si>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</si>
  <si>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</si>
  <si>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</si>
  <si>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</si>
  <si>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</si>
  <si>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</si>
  <si>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</si>
  <si>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</si>
  <si>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</si>
  <si>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</si>
  <si>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</si>
  <si>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</si>
  <si>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</si>
  <si>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</si>
  <si>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</si>
  <si>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</si>
  <si>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</si>
  <si>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</si>
  <si>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</si>
  <si>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</si>
  <si>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</si>
  <si>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</si>
  <si>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</si>
  <si>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</si>
  <si>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</si>
  <si>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</si>
  <si>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</si>
  <si>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</si>
  <si>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</si>
  <si>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</si>
  <si>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</si>
  <si>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</si>
  <si>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</si>
  <si>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</si>
  <si>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</si>
  <si>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</si>
  <si>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</si>
  <si>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</si>
  <si>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</si>
  <si>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</si>
  <si>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</si>
  <si>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</si>
  <si>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</si>
  <si>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</si>
  <si>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</si>
  <si>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</si>
  <si>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</si>
  <si>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</si>
  <si>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</si>
  <si>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</si>
  <si>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</si>
  <si>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</si>
  <si>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</si>
  <si>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</si>
  <si>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</si>
  <si>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</si>
  <si>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</si>
  <si>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</si>
  <si>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</si>
  <si>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</si>
  <si>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</si>
  <si>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</si>
  <si>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</si>
  <si>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</si>
  <si>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</si>
  <si>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</si>
  <si>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</si>
  <si>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</si>
  <si>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</si>
  <si>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</si>
  <si>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</si>
  <si>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</si>
  <si>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</si>
  <si>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</si>
  <si>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</si>
  <si>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</si>
  <si>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</si>
  <si>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</si>
  <si>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</si>
  <si>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</si>
  <si>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</si>
  <si>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</si>
  <si>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</si>
  <si>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</si>
  <si>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</si>
  <si>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</si>
  <si>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</si>
  <si>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</si>
  <si>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</si>
  <si>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</si>
  <si>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</si>
  <si>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</si>
  <si>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</si>
  <si>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</si>
  <si>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</si>
  <si>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</si>
  <si>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</si>
  <si>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</si>
  <si>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</si>
  <si>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</si>
  <si>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</si>
  <si>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</si>
  <si>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</si>
  <si>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</si>
  <si>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</si>
  <si>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</si>
  <si>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</si>
  <si>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</si>
  <si>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</si>
  <si>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</si>
  <si>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</si>
  <si>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</si>
  <si>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</si>
  <si>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</si>
  <si>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</si>
  <si>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</si>
  <si>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</si>
  <si>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</si>
  <si>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</si>
  <si>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</si>
  <si>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</si>
  <si>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</si>
  <si>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</si>
  <si>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</si>
  <si>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</si>
  <si>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</si>
  <si>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</si>
  <si>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</si>
  <si>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</si>
  <si>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</si>
  <si>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</si>
  <si>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</si>
  <si>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</si>
  <si>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</si>
  <si>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</si>
  <si>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</si>
  <si>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</si>
  <si>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</si>
  <si>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</si>
  <si>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</si>
  <si>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</si>
  <si>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</si>
  <si>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</si>
  <si>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</si>
  <si>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</si>
  <si>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</si>
  <si>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</si>
  <si>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</si>
  <si>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</si>
  <si>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</si>
  <si>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</si>
  <si>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</si>
  <si>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</si>
  <si>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</si>
  <si>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</si>
  <si>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</si>
  <si>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</si>
  <si>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</si>
  <si>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</si>
  <si>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</si>
  <si>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</si>
  <si>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</si>
  <si>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</si>
  <si>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</si>
  <si>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</si>
  <si>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</si>
  <si>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</si>
  <si>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</si>
  <si>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</si>
  <si>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</si>
  <si>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</si>
  <si>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</si>
  <si>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</si>
  <si>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</si>
  <si>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</si>
  <si>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</si>
  <si>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</si>
  <si>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</si>
  <si>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</si>
  <si>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</si>
  <si>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</si>
  <si>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</si>
  <si>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</si>
  <si>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</si>
  <si>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</si>
  <si>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</si>
  <si>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</si>
  <si>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</si>
  <si>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</si>
  <si>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</si>
  <si>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</si>
  <si>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</si>
  <si>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</si>
  <si>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</si>
  <si>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</si>
  <si>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</si>
  <si>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</si>
  <si>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</si>
  <si>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</si>
  <si>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</si>
  <si>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</si>
  <si>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</si>
  <si>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</si>
  <si>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</si>
  <si>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</si>
  <si>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</si>
  <si>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</si>
  <si>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</si>
  <si>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</si>
  <si>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</si>
  <si>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</si>
  <si>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</si>
  <si>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</si>
  <si>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</si>
  <si>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</si>
  <si>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</si>
  <si>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</si>
  <si>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</si>
  <si>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</si>
  <si>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</si>
  <si>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</si>
  <si>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</si>
  <si>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</si>
  <si>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</si>
  <si>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</si>
  <si>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</si>
  <si>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</si>
  <si>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</si>
  <si>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</si>
  <si>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</si>
  <si>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</si>
  <si>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</si>
  <si>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</si>
  <si>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</si>
  <si>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</si>
  <si>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</si>
  <si>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</si>
  <si>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</si>
  <si>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</si>
  <si>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</si>
  <si>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</si>
  <si>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</si>
  <si>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</si>
  <si>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</si>
  <si>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</si>
  <si>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</si>
  <si>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</si>
  <si>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</si>
  <si>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</si>
  <si>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</si>
  <si>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</si>
  <si>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</si>
  <si>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</si>
  <si>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</si>
  <si>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</si>
  <si>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</si>
  <si>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</si>
  <si>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</si>
  <si>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</si>
  <si>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</si>
  <si>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</si>
  <si>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</si>
  <si>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</si>
  <si>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</si>
  <si>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</si>
  <si>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</si>
  <si>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</si>
  <si>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</si>
  <si>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</si>
  <si>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</si>
  <si>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</si>
  <si>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</si>
  <si>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</si>
  <si>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</si>
  <si>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</si>
  <si>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</si>
  <si>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</si>
  <si>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</si>
  <si>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</si>
  <si>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</si>
  <si>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</si>
  <si>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</si>
  <si>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</si>
  <si>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</si>
  <si>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</si>
  <si>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</si>
  <si>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</si>
  <si>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</si>
  <si>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</si>
  <si>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</si>
  <si>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</si>
  <si>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</si>
  <si>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</si>
  <si>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</si>
  <si>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</si>
  <si>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</si>
  <si>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</si>
  <si>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</si>
  <si>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</si>
  <si>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</si>
  <si>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</si>
  <si>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</si>
  <si>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</si>
  <si>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</si>
  <si>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</si>
  <si>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</si>
  <si>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</si>
  <si>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</si>
  <si>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</si>
  <si>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</si>
  <si>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</si>
  <si>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</si>
  <si>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</si>
  <si>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</si>
  <si>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</si>
  <si>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</si>
  <si>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</si>
  <si>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</si>
  <si>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</si>
  <si>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</si>
  <si>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</si>
  <si>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</si>
  <si>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</si>
  <si>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</si>
  <si>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</si>
  <si>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</si>
  <si>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</si>
  <si>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</si>
  <si>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</si>
  <si>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</si>
  <si>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</si>
  <si>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</si>
  <si>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</si>
  <si>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</si>
  <si>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</si>
  <si>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</si>
  <si>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</si>
  <si>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</si>
  <si>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</si>
  <si>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</si>
  <si>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</si>
  <si>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</si>
  <si>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</si>
  <si>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</si>
  <si>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</si>
  <si>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</si>
  <si>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</si>
  <si>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</si>
  <si>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</si>
  <si>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</si>
  <si>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</si>
  <si>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</si>
  <si>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</si>
  <si>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</si>
  <si>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</si>
  <si>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</si>
  <si>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</si>
  <si>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</si>
  <si>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</si>
  <si>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</si>
  <si>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</si>
  <si>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</si>
  <si>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</si>
  <si>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</si>
  <si>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</si>
  <si>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</si>
  <si>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</si>
  <si>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</si>
  <si>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</si>
  <si>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</si>
  <si>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</si>
  <si>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</si>
  <si>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</si>
  <si>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</si>
  <si>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</si>
  <si>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</si>
  <si>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</si>
  <si>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</si>
  <si>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</si>
  <si>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</si>
  <si>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</si>
  <si>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</si>
  <si>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</si>
  <si>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</si>
  <si>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</si>
  <si>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</si>
  <si>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</si>
  <si>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</si>
  <si>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</si>
  <si>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</si>
  <si>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</si>
  <si>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</si>
  <si>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</si>
  <si>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</si>
  <si>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</si>
  <si>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</si>
  <si>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</si>
  <si>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</si>
  <si>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</si>
  <si>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</si>
  <si>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</si>
  <si>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</si>
  <si>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</si>
  <si>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</si>
  <si>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</si>
  <si>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</si>
  <si>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</si>
  <si>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</si>
  <si>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</si>
  <si>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</si>
  <si>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</si>
  <si>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</si>
  <si>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</si>
  <si>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</si>
  <si>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</si>
  <si>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</si>
  <si>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</si>
  <si>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</si>
  <si>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</si>
  <si>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</si>
  <si>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</si>
  <si>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</si>
  <si>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</si>
  <si>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</si>
  <si>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</si>
  <si>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</si>
  <si>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</si>
  <si>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</si>
  <si>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</si>
  <si>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</si>
  <si>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</si>
  <si>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</si>
  <si>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</si>
  <si>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</si>
  <si>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</si>
  <si>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</si>
  <si>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</si>
  <si>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</si>
  <si>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</si>
  <si>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</si>
  <si>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</si>
  <si>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</si>
  <si>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</si>
  <si>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</si>
  <si>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</si>
  <si>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</si>
  <si>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</si>
  <si>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</si>
  <si>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</si>
  <si>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</si>
  <si>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</si>
  <si>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</si>
  <si>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</si>
  <si>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</si>
  <si>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</si>
  <si>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</si>
  <si>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</si>
  <si>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</si>
  <si>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</si>
  <si>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</si>
  <si>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</si>
  <si>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</si>
  <si>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</si>
  <si>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</si>
  <si>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</si>
  <si>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</si>
  <si>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</si>
  <si>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</si>
  <si>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</si>
  <si>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</si>
  <si>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</si>
  <si>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</si>
  <si>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</si>
  <si>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</si>
  <si>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</si>
  <si>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</si>
  <si>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</si>
  <si>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</si>
  <si>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</si>
  <si>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</si>
  <si>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</si>
  <si>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</si>
  <si>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</si>
  <si>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</si>
  <si>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</si>
  <si>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</si>
  <si>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</si>
  <si>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</si>
  <si>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</si>
  <si>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</si>
  <si>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</si>
  <si>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</si>
  <si>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</si>
  <si>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</si>
  <si>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</si>
  <si>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</si>
  <si>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</si>
  <si>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</si>
  <si>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</si>
  <si>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</si>
  <si>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</si>
  <si>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</si>
  <si>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</si>
  <si>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</si>
  <si>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</si>
  <si>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</si>
  <si>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</si>
  <si>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</si>
  <si>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</si>
  <si>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</si>
  <si>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</si>
  <si>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</si>
  <si>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</si>
  <si>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</si>
  <si>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</si>
  <si>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</si>
  <si>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</si>
  <si>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</si>
  <si>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</si>
  <si>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</si>
  <si>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</si>
  <si>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</si>
  <si>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</si>
  <si>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</si>
  <si>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</si>
  <si>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</si>
  <si>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</si>
  <si>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</si>
  <si>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</si>
  <si>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</si>
  <si>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</si>
  <si>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</si>
  <si>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</si>
  <si>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</si>
  <si>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</si>
  <si>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</si>
  <si>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</si>
  <si>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</si>
  <si>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</si>
  <si>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</si>
  <si>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</si>
  <si>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</si>
  <si>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</si>
  <si>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</si>
  <si>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</si>
  <si>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</si>
  <si>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</si>
  <si>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</si>
  <si>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</si>
  <si>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</si>
  <si>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</si>
  <si>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</si>
  <si>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</si>
  <si>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</si>
  <si>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</si>
  <si>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</si>
  <si>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</si>
  <si>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</si>
  <si>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</si>
  <si>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</si>
  <si>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</si>
  <si>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</si>
  <si>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</si>
  <si>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</si>
  <si>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</si>
  <si>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</si>
  <si>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</si>
  <si>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</si>
  <si>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</si>
  <si>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</si>
  <si>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</si>
  <si>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</si>
  <si>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</si>
  <si>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</si>
  <si>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</si>
  <si>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</si>
  <si>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</si>
  <si>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</si>
  <si>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</si>
  <si>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</si>
  <si>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</si>
  <si>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</si>
  <si>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</si>
  <si>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</si>
  <si>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</si>
  <si>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</si>
  <si>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</si>
  <si>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</si>
  <si>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</si>
  <si>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</si>
  <si>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</si>
  <si>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</si>
  <si>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</si>
  <si>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</si>
  <si>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</si>
  <si>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</si>
  <si>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</si>
  <si>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</si>
  <si>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</si>
  <si>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</si>
  <si>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</si>
  <si>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</si>
  <si>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</si>
  <si>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</si>
  <si>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</si>
  <si>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</si>
  <si>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</si>
  <si>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</si>
  <si>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</si>
  <si>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</si>
  <si>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</si>
  <si>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</si>
  <si>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</si>
  <si>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</si>
  <si>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</si>
  <si>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</si>
  <si>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</si>
  <si>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</si>
  <si>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</si>
  <si>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</si>
  <si>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</si>
  <si>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</si>
  <si>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</si>
  <si>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</si>
  <si>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</si>
  <si>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</si>
  <si>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</si>
  <si>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</si>
  <si>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</si>
  <si>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</si>
  <si>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</si>
  <si>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</si>
  <si>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</si>
  <si>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</si>
  <si>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</si>
  <si>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</si>
  <si>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</si>
  <si>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</si>
  <si>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</si>
  <si>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</si>
  <si>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</si>
  <si>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</si>
  <si>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</si>
  <si>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</si>
  <si>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</si>
  <si>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</si>
  <si>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</si>
  <si>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</si>
  <si>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</si>
  <si>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</si>
  <si>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</si>
  <si>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</si>
  <si>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</si>
  <si>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</si>
  <si>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</si>
  <si>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Mean</t>
  </si>
  <si>
    <t>Median</t>
  </si>
  <si>
    <t>Minimum</t>
  </si>
  <si>
    <t>Maximum</t>
  </si>
  <si>
    <t>Variance</t>
  </si>
  <si>
    <t>Standard Deviation</t>
  </si>
  <si>
    <t>Sucessful Campaigns</t>
  </si>
  <si>
    <t>Unsucessful Campaigns</t>
  </si>
  <si>
    <t>Backers</t>
  </si>
  <si>
    <t>Greater than 50000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</si>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</sst>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m/d/yyyy;@"/>
    <numFmt numFmtId="166" formatCode="0.0%"/>
    <numFmt numFmtId="167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 applyFill="1" applyAlignment="1">
      <alignment horizontal="center"/>
    </xf>
    <xf numFmtId="1" fontId="0" fillId="0" borderId="0" xfId="2" applyNumberFormat="1" applyFont="1" applyFill="1"/>
    <xf numFmtId="2" fontId="0" fillId="0" borderId="0" xfId="0" applyNumberFormat="1" applyFill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Fill="1" applyAlignment="1">
      <alignment horizontal="center" vertical="center"/>
    </xf>
    <xf numFmtId="166" fontId="0" fillId="0" borderId="0" xfId="0" applyNumberFormat="1"/>
    <xf numFmtId="0" fontId="3" fillId="0" borderId="1" xfId="3"/>
    <xf numFmtId="9" fontId="0" fillId="0" borderId="0" xfId="2" applyNumberFormat="1" applyFont="1" applyAlignment="1">
      <alignment horizontal="center" vertical="center"/>
    </xf>
    <xf numFmtId="0" fontId="3" fillId="0" borderId="0" xfId="3" applyFill="1" applyBorder="1"/>
    <xf numFmtId="167" fontId="0" fillId="0" borderId="0" xfId="0" applyNumberFormat="1"/>
    <xf numFmtId="0" fontId="5" fillId="0" borderId="0" xfId="0" applyFont="1" applyAlignment="1">
      <alignment horizontal="center"/>
    </xf>
    <xf numFmtId="0" fontId="4" fillId="0" borderId="0" xfId="0" applyFont="1"/>
  </cellXfs>
  <cellStyles count="4">
    <cellStyle name="Comma" xfId="1" builtinId="3"/>
    <cellStyle name="Heading 3" xfId="3" builtinId="18"/>
    <cellStyle name="Normal" xfId="0" builtinId="0"/>
    <cellStyle name="Percent" xfId="2" builtinId="5"/>
  </cellStyles>
  <dxfs count="42">
    <dxf>
      <font>
        <color rgb="FF006100"/>
      </font>
      <fill>
        <patternFill>
          <bgColor rgb="FF0EDC18"/>
        </patternFill>
      </fill>
    </dxf>
    <dxf>
      <font>
        <color auto="1"/>
      </font>
      <fill>
        <patternFill>
          <bgColor rgb="FFFF0000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auto="1"/>
      </font>
      <fill>
        <patternFill>
          <bgColor rgb="FFFFEB9C"/>
        </patternFill>
      </fill>
    </dxf>
    <dxf>
      <font>
        <color rgb="FF006100"/>
      </font>
      <fill>
        <patternFill>
          <bgColor rgb="FF0EDC18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0000"/>
        </patternFill>
      </fill>
    </dxf>
    <dxf>
      <font>
        <color rgb="FF006100"/>
      </font>
      <fill>
        <patternFill>
          <bgColor rgb="FF0EDC18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006100"/>
      </font>
      <fill>
        <patternFill>
          <bgColor rgb="FF0EDC18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EDC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E-4E4A-9770-E82554BB245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E-4E4A-9770-E82554BB245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4E-4E4A-9770-E82554BB245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4E-4E4A-9770-E82554BB2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105647"/>
        <c:axId val="872101935"/>
      </c:barChart>
      <c:catAx>
        <c:axId val="87210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01935"/>
        <c:crosses val="autoZero"/>
        <c:auto val="1"/>
        <c:lblAlgn val="ctr"/>
        <c:lblOffset val="100"/>
        <c:noMultiLvlLbl val="0"/>
      </c:catAx>
      <c:valAx>
        <c:axId val="87210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10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78433764244213"/>
          <c:y val="0.39581763166410261"/>
          <c:w val="0.10015065544192868"/>
          <c:h val="0.23656813266041818"/>
        </c:manualLayout>
      </c:layout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D-AE43-9D88-1A76FD682D6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ED-AE43-9D88-1A76FD682D6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ED-AE43-9D88-1A76FD682D6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ED-AE43-9D88-1A76FD68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2417359"/>
        <c:axId val="894549279"/>
      </c:barChart>
      <c:catAx>
        <c:axId val="8924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49279"/>
        <c:crosses val="autoZero"/>
        <c:auto val="1"/>
        <c:lblAlgn val="ctr"/>
        <c:lblOffset val="100"/>
        <c:noMultiLvlLbl val="0"/>
      </c:catAx>
      <c:valAx>
        <c:axId val="89454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2-43A9-AE5A-C5CE01FE4A43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2-43A9-AE5A-C5CE01FE4A43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2-43A9-AE5A-C5CE01FE4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7273967"/>
        <c:axId val="1917272719"/>
      </c:lineChart>
      <c:catAx>
        <c:axId val="191727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272719"/>
        <c:crosses val="autoZero"/>
        <c:auto val="1"/>
        <c:lblAlgn val="ctr"/>
        <c:lblOffset val="100"/>
        <c:noMultiLvlLbl val="0"/>
      </c:catAx>
      <c:valAx>
        <c:axId val="191727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27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187325</xdr:rowOff>
    </xdr:from>
    <xdr:to>
      <xdr:col>15</xdr:col>
      <xdr:colOff>504825</xdr:colOff>
      <xdr:row>25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651BF-7515-094E-A842-99C775D30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3175</xdr:rowOff>
    </xdr:from>
    <xdr:to>
      <xdr:col>17</xdr:col>
      <xdr:colOff>574675</xdr:colOff>
      <xdr:row>36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2B1B3-E690-0E4E-8077-6F9E2F97C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990599</xdr:colOff>
      <xdr:row>14</xdr:row>
      <xdr:rowOff>128587</xdr:rowOff>
    </xdr:from>
    <xdr:to>
      <xdr:col>11</xdr:col>
      <xdr:colOff>152400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6A4B37-200F-4822-B92D-BF60B9BBD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wn, London M." refreshedDate="44175.643440162035" createdVersion="6" refreshedVersion="6" minRefreshableVersion="3" recordCount="4114" xr:uid="{D12EE9AB-B802-8F4F-A2D8-E67B040B56FE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x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x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x v="638"/>
    <x v="638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x v="3886"/>
    <x v="3881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BCC9F-3F36-2242-A84E-7C6C184FB1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gridDropZones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 numFmtId="3"/>
  </dataFields>
  <formats count="12">
    <format dxfId="41">
      <pivotArea outline="0" collapsedLevelsAreSubtotals="1" fieldPosition="0"/>
    </format>
    <format dxfId="40">
      <pivotArea dataOnly="0" labelOnly="1" outline="0" fieldPosition="0">
        <references count="1">
          <reference field="6" count="0"/>
        </references>
      </pivotArea>
    </format>
    <format dxfId="39">
      <pivotArea field="5" type="button" dataOnly="0" labelOnly="1" outline="0" axis="axisCol" fieldPosition="0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outline="0" collapsedLevelsAreSubtotals="1" fieldPosition="0"/>
    </format>
    <format dxfId="34">
      <pivotArea dataOnly="0" labelOnly="1" outline="0" fieldPosition="0">
        <references count="1">
          <reference field="6" count="0"/>
        </references>
      </pivotArea>
    </format>
    <format dxfId="33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1241EA-BE6C-864A-BC0D-0F4F4098347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 numFmtId="3"/>
  </dataFields>
  <formats count="10">
    <format dxfId="29">
      <pivotArea outline="0" collapsedLevelsAreSubtotals="1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70964-3D7F-6444-BF54-BA0B10E8D00F}">
  <dimension ref="A1:G17"/>
  <sheetViews>
    <sheetView topLeftCell="A7" workbookViewId="0">
      <selection activeCell="R23" sqref="R23"/>
    </sheetView>
  </sheetViews>
  <sheetFormatPr defaultColWidth="11.42578125" defaultRowHeight="15" x14ac:dyDescent="0.25"/>
  <cols>
    <col min="1" max="1" width="17.42578125" bestFit="1" customWidth="1"/>
    <col min="2" max="2" width="18.5703125" style="16" bestFit="1" customWidth="1"/>
    <col min="3" max="3" width="6.140625" style="16" bestFit="1" customWidth="1"/>
    <col min="4" max="4" width="8.85546875" style="16" bestFit="1" customWidth="1"/>
    <col min="5" max="5" width="4.28515625" style="16" bestFit="1" customWidth="1"/>
    <col min="6" max="6" width="11.28515625" style="16" bestFit="1" customWidth="1"/>
  </cols>
  <sheetData>
    <row r="1" spans="1:7" x14ac:dyDescent="0.25">
      <c r="A1" s="8" t="s">
        <v>8223</v>
      </c>
      <c r="B1" s="16" t="s">
        <v>8321</v>
      </c>
    </row>
    <row r="3" spans="1:7" x14ac:dyDescent="0.25">
      <c r="A3" s="8" t="s">
        <v>8323</v>
      </c>
      <c r="B3" s="17" t="s">
        <v>8322</v>
      </c>
    </row>
    <row r="4" spans="1:7" x14ac:dyDescent="0.25">
      <c r="A4" s="8" t="s">
        <v>8310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8320</v>
      </c>
    </row>
    <row r="5" spans="1:7" x14ac:dyDescent="0.25">
      <c r="A5" s="9" t="s">
        <v>8311</v>
      </c>
      <c r="B5" s="18">
        <v>300</v>
      </c>
      <c r="C5" s="18">
        <v>180</v>
      </c>
      <c r="D5" s="18">
        <v>40</v>
      </c>
      <c r="E5" s="18"/>
      <c r="F5" s="18">
        <v>520</v>
      </c>
      <c r="G5" s="19"/>
    </row>
    <row r="6" spans="1:7" x14ac:dyDescent="0.25">
      <c r="A6" s="9" t="s">
        <v>8312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  <c r="G6" s="19"/>
    </row>
    <row r="7" spans="1:7" x14ac:dyDescent="0.25">
      <c r="A7" s="9" t="s">
        <v>8313</v>
      </c>
      <c r="B7" s="18">
        <v>80</v>
      </c>
      <c r="C7" s="18">
        <v>140</v>
      </c>
      <c r="D7" s="18"/>
      <c r="E7" s="18"/>
      <c r="F7" s="18">
        <v>220</v>
      </c>
      <c r="G7" s="19"/>
    </row>
    <row r="8" spans="1:7" x14ac:dyDescent="0.25">
      <c r="A8" s="9" t="s">
        <v>8314</v>
      </c>
      <c r="B8" s="18"/>
      <c r="C8" s="18"/>
      <c r="D8" s="18">
        <v>24</v>
      </c>
      <c r="E8" s="18"/>
      <c r="F8" s="18">
        <v>24</v>
      </c>
      <c r="G8" s="19"/>
    </row>
    <row r="9" spans="1:7" x14ac:dyDescent="0.25">
      <c r="A9" s="9" t="s">
        <v>8315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  <c r="G9" s="19"/>
    </row>
    <row r="10" spans="1:7" x14ac:dyDescent="0.25">
      <c r="A10" s="9" t="s">
        <v>8316</v>
      </c>
      <c r="B10" s="18">
        <v>103</v>
      </c>
      <c r="C10" s="18">
        <v>117</v>
      </c>
      <c r="D10" s="18"/>
      <c r="E10" s="18"/>
      <c r="F10" s="18">
        <v>220</v>
      </c>
      <c r="G10" s="19"/>
    </row>
    <row r="11" spans="1:7" x14ac:dyDescent="0.25">
      <c r="A11" s="9" t="s">
        <v>8317</v>
      </c>
      <c r="B11" s="18">
        <v>80</v>
      </c>
      <c r="C11" s="18">
        <v>127</v>
      </c>
      <c r="D11" s="18">
        <v>30</v>
      </c>
      <c r="E11" s="18"/>
      <c r="F11" s="18">
        <v>237</v>
      </c>
      <c r="G11" s="19"/>
    </row>
    <row r="12" spans="1:7" x14ac:dyDescent="0.25">
      <c r="A12" s="9" t="s">
        <v>8318</v>
      </c>
      <c r="B12" s="18">
        <v>209</v>
      </c>
      <c r="C12" s="18">
        <v>213</v>
      </c>
      <c r="D12" s="18">
        <v>178</v>
      </c>
      <c r="E12" s="18"/>
      <c r="F12" s="18">
        <v>600</v>
      </c>
      <c r="G12" s="19"/>
    </row>
    <row r="13" spans="1:7" x14ac:dyDescent="0.25">
      <c r="A13" s="9" t="s">
        <v>8319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  <c r="G13" s="19"/>
    </row>
    <row r="14" spans="1:7" x14ac:dyDescent="0.25">
      <c r="A14" s="9" t="s">
        <v>8320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</row>
    <row r="17" spans="6:6" x14ac:dyDescent="0.25">
      <c r="F17" s="2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3E57E-1D9C-8543-BE9C-083AE2057F29}">
  <dimension ref="A1:F47"/>
  <sheetViews>
    <sheetView topLeftCell="C1" workbookViewId="0">
      <selection activeCell="S22" sqref="S22"/>
    </sheetView>
  </sheetViews>
  <sheetFormatPr defaultColWidth="11.42578125" defaultRowHeight="15" x14ac:dyDescent="0.25"/>
  <cols>
    <col min="1" max="1" width="17.42578125" bestFit="1" customWidth="1"/>
    <col min="2" max="2" width="18.5703125" style="16" bestFit="1" customWidth="1"/>
    <col min="3" max="3" width="6.140625" style="16" bestFit="1" customWidth="1"/>
    <col min="4" max="4" width="8.85546875" style="16" bestFit="1" customWidth="1"/>
    <col min="5" max="5" width="4.28515625" style="16" bestFit="1" customWidth="1"/>
    <col min="6" max="6" width="11.28515625" style="16" bestFit="1" customWidth="1"/>
  </cols>
  <sheetData>
    <row r="1" spans="1:6" x14ac:dyDescent="0.25">
      <c r="A1" s="8" t="s">
        <v>8223</v>
      </c>
      <c r="B1" t="s">
        <v>8321</v>
      </c>
    </row>
    <row r="2" spans="1:6" x14ac:dyDescent="0.25">
      <c r="A2" s="8" t="s">
        <v>8308</v>
      </c>
      <c r="B2" t="s">
        <v>8321</v>
      </c>
    </row>
    <row r="4" spans="1:6" x14ac:dyDescent="0.25">
      <c r="A4" s="8" t="s">
        <v>8323</v>
      </c>
      <c r="B4" s="17" t="s">
        <v>8322</v>
      </c>
    </row>
    <row r="5" spans="1:6" x14ac:dyDescent="0.25">
      <c r="A5" s="8" t="s">
        <v>8310</v>
      </c>
      <c r="B5" s="16" t="s">
        <v>8219</v>
      </c>
      <c r="C5" s="16" t="s">
        <v>8221</v>
      </c>
      <c r="D5" s="16" t="s">
        <v>8220</v>
      </c>
      <c r="E5" s="16" t="s">
        <v>8222</v>
      </c>
      <c r="F5" s="16" t="s">
        <v>8320</v>
      </c>
    </row>
    <row r="6" spans="1:6" x14ac:dyDescent="0.25">
      <c r="A6" s="9" t="s">
        <v>8324</v>
      </c>
      <c r="B6" s="18"/>
      <c r="C6" s="18">
        <v>100</v>
      </c>
      <c r="D6" s="18"/>
      <c r="E6" s="18"/>
      <c r="F6" s="18">
        <v>100</v>
      </c>
    </row>
    <row r="7" spans="1:6" x14ac:dyDescent="0.25">
      <c r="A7" s="9" t="s">
        <v>8325</v>
      </c>
      <c r="B7" s="18"/>
      <c r="C7" s="18"/>
      <c r="D7" s="18">
        <v>20</v>
      </c>
      <c r="E7" s="18"/>
      <c r="F7" s="18">
        <v>20</v>
      </c>
    </row>
    <row r="8" spans="1:6" x14ac:dyDescent="0.25">
      <c r="A8" s="9" t="s">
        <v>8326</v>
      </c>
      <c r="B8" s="18"/>
      <c r="C8" s="18"/>
      <c r="D8" s="18">
        <v>24</v>
      </c>
      <c r="E8" s="18"/>
      <c r="F8" s="18">
        <v>24</v>
      </c>
    </row>
    <row r="9" spans="1:6" x14ac:dyDescent="0.25">
      <c r="A9" s="9" t="s">
        <v>8327</v>
      </c>
      <c r="B9" s="18"/>
      <c r="C9" s="18">
        <v>40</v>
      </c>
      <c r="D9" s="18"/>
      <c r="E9" s="18"/>
      <c r="F9" s="18">
        <v>40</v>
      </c>
    </row>
    <row r="10" spans="1:6" x14ac:dyDescent="0.25">
      <c r="A10" s="9" t="s">
        <v>8328</v>
      </c>
      <c r="B10" s="18">
        <v>40</v>
      </c>
      <c r="C10" s="18"/>
      <c r="D10" s="18"/>
      <c r="E10" s="18"/>
      <c r="F10" s="18">
        <v>40</v>
      </c>
    </row>
    <row r="11" spans="1:6" x14ac:dyDescent="0.25">
      <c r="A11" s="9" t="s">
        <v>8329</v>
      </c>
      <c r="B11" s="18">
        <v>180</v>
      </c>
      <c r="C11" s="18"/>
      <c r="D11" s="18"/>
      <c r="E11" s="18"/>
      <c r="F11" s="18">
        <v>180</v>
      </c>
    </row>
    <row r="12" spans="1:6" x14ac:dyDescent="0.25">
      <c r="A12" s="9" t="s">
        <v>8330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s="9" t="s">
        <v>8331</v>
      </c>
      <c r="B13" s="18">
        <v>40</v>
      </c>
      <c r="C13" s="18"/>
      <c r="D13" s="18"/>
      <c r="E13" s="18"/>
      <c r="F13" s="18">
        <v>40</v>
      </c>
    </row>
    <row r="14" spans="1:6" x14ac:dyDescent="0.25">
      <c r="A14" s="9" t="s">
        <v>8332</v>
      </c>
      <c r="B14" s="18"/>
      <c r="C14" s="18">
        <v>40</v>
      </c>
      <c r="D14" s="18"/>
      <c r="E14" s="18">
        <v>20</v>
      </c>
      <c r="F14" s="18">
        <v>60</v>
      </c>
    </row>
    <row r="15" spans="1:6" x14ac:dyDescent="0.25">
      <c r="A15" s="9" t="s">
        <v>8333</v>
      </c>
      <c r="B15" s="18"/>
      <c r="C15" s="18">
        <v>40</v>
      </c>
      <c r="D15" s="18"/>
      <c r="E15" s="18"/>
      <c r="F15" s="18">
        <v>40</v>
      </c>
    </row>
    <row r="16" spans="1:6" x14ac:dyDescent="0.25">
      <c r="A16" s="9" t="s">
        <v>8334</v>
      </c>
      <c r="B16" s="18"/>
      <c r="C16" s="18">
        <v>120</v>
      </c>
      <c r="D16" s="18">
        <v>20</v>
      </c>
      <c r="E16" s="18"/>
      <c r="F16" s="18">
        <v>140</v>
      </c>
    </row>
    <row r="17" spans="1:6" x14ac:dyDescent="0.25">
      <c r="A17" s="9" t="s">
        <v>8335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s="9" t="s">
        <v>8336</v>
      </c>
      <c r="B18" s="18">
        <v>140</v>
      </c>
      <c r="C18" s="18"/>
      <c r="D18" s="18"/>
      <c r="E18" s="18"/>
      <c r="F18" s="18">
        <v>140</v>
      </c>
    </row>
    <row r="19" spans="1:6" x14ac:dyDescent="0.25">
      <c r="A19" s="9" t="s">
        <v>8337</v>
      </c>
      <c r="B19" s="18">
        <v>140</v>
      </c>
      <c r="C19" s="18">
        <v>20</v>
      </c>
      <c r="D19" s="18"/>
      <c r="E19" s="18"/>
      <c r="F19" s="18">
        <v>160</v>
      </c>
    </row>
    <row r="20" spans="1:6" x14ac:dyDescent="0.25">
      <c r="A20" s="9" t="s">
        <v>8338</v>
      </c>
      <c r="B20" s="18"/>
      <c r="C20" s="18">
        <v>60</v>
      </c>
      <c r="D20" s="18"/>
      <c r="E20" s="18"/>
      <c r="F20" s="18">
        <v>60</v>
      </c>
    </row>
    <row r="21" spans="1:6" x14ac:dyDescent="0.25">
      <c r="A21" s="9" t="s">
        <v>8339</v>
      </c>
      <c r="B21" s="18">
        <v>9</v>
      </c>
      <c r="C21" s="18">
        <v>11</v>
      </c>
      <c r="D21" s="18"/>
      <c r="E21" s="18"/>
      <c r="F21" s="18">
        <v>20</v>
      </c>
    </row>
    <row r="22" spans="1:6" x14ac:dyDescent="0.25">
      <c r="A22" s="9" t="s">
        <v>8340</v>
      </c>
      <c r="B22" s="18">
        <v>20</v>
      </c>
      <c r="C22" s="18"/>
      <c r="D22" s="18"/>
      <c r="E22" s="18"/>
      <c r="F22" s="18">
        <v>20</v>
      </c>
    </row>
    <row r="23" spans="1:6" x14ac:dyDescent="0.25">
      <c r="A23" s="9" t="s">
        <v>8341</v>
      </c>
      <c r="B23" s="18"/>
      <c r="C23" s="18">
        <v>40</v>
      </c>
      <c r="D23" s="18"/>
      <c r="E23" s="18"/>
      <c r="F23" s="18">
        <v>40</v>
      </c>
    </row>
    <row r="24" spans="1:6" x14ac:dyDescent="0.25">
      <c r="A24" s="9" t="s">
        <v>8342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 x14ac:dyDescent="0.25">
      <c r="A25" s="9" t="s">
        <v>8343</v>
      </c>
      <c r="B25" s="18"/>
      <c r="C25" s="18">
        <v>20</v>
      </c>
      <c r="D25" s="18"/>
      <c r="E25" s="18"/>
      <c r="F25" s="18">
        <v>20</v>
      </c>
    </row>
    <row r="26" spans="1:6" x14ac:dyDescent="0.25">
      <c r="A26" s="9" t="s">
        <v>8344</v>
      </c>
      <c r="B26" s="18">
        <v>60</v>
      </c>
      <c r="C26" s="18"/>
      <c r="D26" s="18"/>
      <c r="E26" s="18"/>
      <c r="F26" s="18">
        <v>60</v>
      </c>
    </row>
    <row r="27" spans="1:6" x14ac:dyDescent="0.25">
      <c r="A27" s="9" t="s">
        <v>8345</v>
      </c>
      <c r="B27" s="18"/>
      <c r="C27" s="18">
        <v>20</v>
      </c>
      <c r="D27" s="18"/>
      <c r="E27" s="18"/>
      <c r="F27" s="18">
        <v>20</v>
      </c>
    </row>
    <row r="28" spans="1:6" x14ac:dyDescent="0.25">
      <c r="A28" s="9" t="s">
        <v>8346</v>
      </c>
      <c r="B28" s="18">
        <v>103</v>
      </c>
      <c r="C28" s="18">
        <v>57</v>
      </c>
      <c r="D28" s="18"/>
      <c r="E28" s="18"/>
      <c r="F28" s="18">
        <v>160</v>
      </c>
    </row>
    <row r="29" spans="1:6" x14ac:dyDescent="0.25">
      <c r="A29" s="9" t="s">
        <v>8347</v>
      </c>
      <c r="B29" s="18"/>
      <c r="C29" s="18">
        <v>20</v>
      </c>
      <c r="D29" s="18"/>
      <c r="E29" s="18"/>
      <c r="F29" s="18">
        <v>20</v>
      </c>
    </row>
    <row r="30" spans="1:6" x14ac:dyDescent="0.25">
      <c r="A30" s="9" t="s">
        <v>8348</v>
      </c>
      <c r="B30" s="18">
        <v>694</v>
      </c>
      <c r="C30" s="18">
        <v>353</v>
      </c>
      <c r="D30" s="18"/>
      <c r="E30" s="18">
        <v>19</v>
      </c>
      <c r="F30" s="18">
        <v>1066</v>
      </c>
    </row>
    <row r="31" spans="1:6" x14ac:dyDescent="0.25">
      <c r="A31" s="9" t="s">
        <v>8349</v>
      </c>
      <c r="B31" s="18">
        <v>40</v>
      </c>
      <c r="C31" s="18"/>
      <c r="D31" s="18"/>
      <c r="E31" s="18"/>
      <c r="F31" s="18">
        <v>40</v>
      </c>
    </row>
    <row r="32" spans="1:6" x14ac:dyDescent="0.25">
      <c r="A32" s="9" t="s">
        <v>8350</v>
      </c>
      <c r="B32" s="18">
        <v>20</v>
      </c>
      <c r="C32" s="18"/>
      <c r="D32" s="18"/>
      <c r="E32" s="18"/>
      <c r="F32" s="18">
        <v>20</v>
      </c>
    </row>
    <row r="33" spans="1:6" x14ac:dyDescent="0.25">
      <c r="A33" s="9" t="s">
        <v>8351</v>
      </c>
      <c r="B33" s="18"/>
      <c r="C33" s="18">
        <v>20</v>
      </c>
      <c r="D33" s="18"/>
      <c r="E33" s="18"/>
      <c r="F33" s="18">
        <v>20</v>
      </c>
    </row>
    <row r="34" spans="1:6" x14ac:dyDescent="0.25">
      <c r="A34" s="9" t="s">
        <v>8352</v>
      </c>
      <c r="B34" s="18">
        <v>260</v>
      </c>
      <c r="C34" s="18"/>
      <c r="D34" s="18"/>
      <c r="E34" s="18"/>
      <c r="F34" s="18">
        <v>260</v>
      </c>
    </row>
    <row r="35" spans="1:6" x14ac:dyDescent="0.25">
      <c r="A35" s="9" t="s">
        <v>8353</v>
      </c>
      <c r="B35" s="18"/>
      <c r="C35" s="18"/>
      <c r="D35" s="18">
        <v>40</v>
      </c>
      <c r="E35" s="18"/>
      <c r="F35" s="18">
        <v>40</v>
      </c>
    </row>
    <row r="36" spans="1:6" x14ac:dyDescent="0.25">
      <c r="A36" s="9" t="s">
        <v>8354</v>
      </c>
      <c r="B36" s="18">
        <v>60</v>
      </c>
      <c r="C36" s="18"/>
      <c r="D36" s="18"/>
      <c r="E36" s="18"/>
      <c r="F36" s="18">
        <v>60</v>
      </c>
    </row>
    <row r="37" spans="1:6" x14ac:dyDescent="0.25">
      <c r="A37" s="9" t="s">
        <v>8355</v>
      </c>
      <c r="B37" s="18">
        <v>34</v>
      </c>
      <c r="C37" s="18"/>
      <c r="D37" s="18"/>
      <c r="E37" s="18">
        <v>6</v>
      </c>
      <c r="F37" s="18">
        <v>40</v>
      </c>
    </row>
    <row r="38" spans="1:6" x14ac:dyDescent="0.25">
      <c r="A38" s="9" t="s">
        <v>8356</v>
      </c>
      <c r="B38" s="18">
        <v>40</v>
      </c>
      <c r="C38" s="18">
        <v>2</v>
      </c>
      <c r="D38" s="18">
        <v>18</v>
      </c>
      <c r="E38" s="18"/>
      <c r="F38" s="18">
        <v>60</v>
      </c>
    </row>
    <row r="39" spans="1:6" x14ac:dyDescent="0.25">
      <c r="A39" s="9" t="s">
        <v>8357</v>
      </c>
      <c r="B39" s="18">
        <v>85</v>
      </c>
      <c r="C39" s="18">
        <v>80</v>
      </c>
      <c r="D39" s="18">
        <v>17</v>
      </c>
      <c r="E39" s="18">
        <v>5</v>
      </c>
      <c r="F39" s="18">
        <v>187</v>
      </c>
    </row>
    <row r="40" spans="1:6" x14ac:dyDescent="0.25">
      <c r="A40" s="9" t="s">
        <v>8358</v>
      </c>
      <c r="B40" s="18">
        <v>80</v>
      </c>
      <c r="C40" s="18"/>
      <c r="D40" s="18"/>
      <c r="E40" s="18"/>
      <c r="F40" s="18">
        <v>80</v>
      </c>
    </row>
    <row r="41" spans="1:6" x14ac:dyDescent="0.25">
      <c r="A41" s="9" t="s">
        <v>8359</v>
      </c>
      <c r="B41" s="18">
        <v>60</v>
      </c>
      <c r="C41" s="18"/>
      <c r="D41" s="18"/>
      <c r="E41" s="18"/>
      <c r="F41" s="18">
        <v>60</v>
      </c>
    </row>
    <row r="42" spans="1:6" x14ac:dyDescent="0.25">
      <c r="A42" s="9" t="s">
        <v>8360</v>
      </c>
      <c r="B42" s="18"/>
      <c r="C42" s="18">
        <v>47</v>
      </c>
      <c r="D42" s="18">
        <v>10</v>
      </c>
      <c r="E42" s="18"/>
      <c r="F42" s="18">
        <v>57</v>
      </c>
    </row>
    <row r="43" spans="1:6" x14ac:dyDescent="0.25">
      <c r="A43" s="9" t="s">
        <v>8361</v>
      </c>
      <c r="B43" s="18"/>
      <c r="C43" s="18">
        <v>100</v>
      </c>
      <c r="D43" s="18"/>
      <c r="E43" s="18"/>
      <c r="F43" s="18">
        <v>100</v>
      </c>
    </row>
    <row r="44" spans="1:6" x14ac:dyDescent="0.25">
      <c r="A44" s="9" t="s">
        <v>8362</v>
      </c>
      <c r="B44" s="18">
        <v>20</v>
      </c>
      <c r="C44" s="18">
        <v>120</v>
      </c>
      <c r="D44" s="18">
        <v>60</v>
      </c>
      <c r="E44" s="18"/>
      <c r="F44" s="18">
        <v>200</v>
      </c>
    </row>
    <row r="45" spans="1:6" x14ac:dyDescent="0.25">
      <c r="A45" s="9" t="s">
        <v>8363</v>
      </c>
      <c r="B45" s="18"/>
      <c r="C45" s="18">
        <v>60</v>
      </c>
      <c r="D45" s="18">
        <v>100</v>
      </c>
      <c r="E45" s="18"/>
      <c r="F45" s="18">
        <v>160</v>
      </c>
    </row>
    <row r="46" spans="1:6" x14ac:dyDescent="0.25">
      <c r="A46" s="9" t="s">
        <v>8364</v>
      </c>
      <c r="B46" s="18"/>
      <c r="C46" s="18"/>
      <c r="D46" s="18">
        <v>20</v>
      </c>
      <c r="E46" s="18"/>
      <c r="F46" s="18">
        <v>20</v>
      </c>
    </row>
    <row r="47" spans="1:6" x14ac:dyDescent="0.25">
      <c r="A47" s="9" t="s">
        <v>8320</v>
      </c>
      <c r="B47" s="18">
        <v>2185</v>
      </c>
      <c r="C47" s="18">
        <v>1530</v>
      </c>
      <c r="D47" s="18">
        <v>349</v>
      </c>
      <c r="E47" s="18">
        <v>50</v>
      </c>
      <c r="F47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3C9F-1726-477D-AB62-7B75743FA474}">
  <dimension ref="A1:K13"/>
  <sheetViews>
    <sheetView workbookViewId="0">
      <selection activeCell="A14" sqref="A14"/>
    </sheetView>
  </sheetViews>
  <sheetFormatPr defaultRowHeight="15" x14ac:dyDescent="0.25"/>
  <cols>
    <col min="1" max="1" width="28.140625" style="21" bestFit="1" customWidth="1"/>
    <col min="2" max="2" width="18.140625" style="16" bestFit="1" customWidth="1"/>
    <col min="3" max="3" width="14.28515625" style="16" bestFit="1" customWidth="1"/>
    <col min="4" max="4" width="17.7109375" style="16" bestFit="1" customWidth="1"/>
    <col min="5" max="5" width="14.7109375" style="16" customWidth="1"/>
    <col min="6" max="6" width="20.85546875" style="16" bestFit="1" customWidth="1"/>
    <col min="7" max="7" width="17" style="16" bestFit="1" customWidth="1"/>
    <col min="8" max="8" width="19.85546875" style="16" bestFit="1" customWidth="1"/>
    <col min="11" max="11" width="12.5703125" bestFit="1" customWidth="1"/>
    <col min="12" max="16384" width="9.140625" style="16"/>
  </cols>
  <sheetData>
    <row r="1" spans="1:9" x14ac:dyDescent="0.25">
      <c r="A1" s="21" t="s">
        <v>8367</v>
      </c>
      <c r="B1" s="16" t="s">
        <v>8368</v>
      </c>
      <c r="C1" s="16" t="s">
        <v>8369</v>
      </c>
      <c r="D1" s="16" t="s">
        <v>8385</v>
      </c>
      <c r="E1" s="16" t="s">
        <v>8370</v>
      </c>
      <c r="F1" s="16" t="s">
        <v>8371</v>
      </c>
      <c r="G1" s="16" t="s">
        <v>8372</v>
      </c>
      <c r="H1" s="16" t="s">
        <v>8373</v>
      </c>
    </row>
    <row r="2" spans="1:9" x14ac:dyDescent="0.25">
      <c r="A2" s="21" t="s">
        <v>8374</v>
      </c>
      <c r="B2" s="22">
        <f>COUNTIFS(Sheet1!$F:$F,"successful",Sheet1!$D:$D,"&lt;1000")</f>
        <v>322</v>
      </c>
      <c r="C2" s="22">
        <f>COUNTIFS(Sheet1!$F:$F,"failed",Sheet1!$D:$D,"&lt;1000")</f>
        <v>113</v>
      </c>
      <c r="D2" s="22">
        <f>COUNTIFS(Sheet1!$F:$F,"canceled",Sheet1!$D:$D,"&lt;1000")</f>
        <v>18</v>
      </c>
      <c r="E2" s="16">
        <f>SUM(B2:D2)</f>
        <v>453</v>
      </c>
      <c r="F2" s="25">
        <f>B2/E2</f>
        <v>0.71081677704194257</v>
      </c>
      <c r="G2" s="25">
        <f>C2/E2</f>
        <v>0.24944812362030905</v>
      </c>
      <c r="H2" s="25">
        <f>D2/E2</f>
        <v>3.9735099337748346E-2</v>
      </c>
      <c r="I2" s="23"/>
    </row>
    <row r="3" spans="1:9" x14ac:dyDescent="0.25">
      <c r="A3" s="21" t="s">
        <v>8375</v>
      </c>
      <c r="B3" s="22">
        <f>COUNTIFS(Sheet1!$F:$F,"successful",Sheet1!$D:$D,"&gt;=1000", Sheet1!$D:$D,"&lt;5000")</f>
        <v>932</v>
      </c>
      <c r="C3" s="22">
        <f>COUNTIFS(Sheet1!$F:$F,"Failed",Sheet1!$D:$D,"&gt;=1000", Sheet1!$D:$D,"&lt;5000")</f>
        <v>420</v>
      </c>
      <c r="D3" s="22">
        <f>COUNTIFS(Sheet1!$F:$F,"Canceled",Sheet1!$D:$D,"&gt;=1000", Sheet1!$D:$D,"&lt;5000")</f>
        <v>60</v>
      </c>
      <c r="E3" s="16">
        <f t="shared" ref="E3:E13" si="0">SUM(B3:D3)</f>
        <v>1412</v>
      </c>
      <c r="F3" s="25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  <c r="I3" s="23"/>
    </row>
    <row r="4" spans="1:9" x14ac:dyDescent="0.25">
      <c r="A4" s="21" t="s">
        <v>8376</v>
      </c>
      <c r="B4" s="22">
        <f>COUNTIFS(Sheet1!$F:$F,"successful",Sheet1!$D:$D,"&gt;=5000", Sheet1!$D:$D,"&lt;10000")</f>
        <v>381</v>
      </c>
      <c r="C4" s="22">
        <f>COUNTIFS(Sheet1!$F:$F,"Failed",Sheet1!$D:$D,"&gt;=5000", Sheet1!$D:$D,"&lt;10000")</f>
        <v>283</v>
      </c>
      <c r="D4" s="22">
        <f>COUNTIFS(Sheet1!$F:$F,"canceled",Sheet1!$D:$D,"&gt;=5000", Sheet1!$D:$D,"&lt;10000")</f>
        <v>52</v>
      </c>
      <c r="E4" s="16">
        <f t="shared" si="0"/>
        <v>716</v>
      </c>
      <c r="F4" s="25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  <c r="I4" s="23"/>
    </row>
    <row r="5" spans="1:9" x14ac:dyDescent="0.25">
      <c r="A5" s="21" t="s">
        <v>8377</v>
      </c>
      <c r="B5" s="22">
        <f>COUNTIFS(Sheet1!$F:$F,"successful",Sheet1!$D:$D,"&gt;=10000", Sheet1!$D:$D,"&lt;15000")</f>
        <v>168</v>
      </c>
      <c r="C5" s="22">
        <f>COUNTIFS(Sheet1!$F:$F,"Failed",Sheet1!$D:$D,"&gt;=10000", Sheet1!$D:$D,"&lt;15000")</f>
        <v>144</v>
      </c>
      <c r="D5" s="22">
        <f>COUNTIFS(Sheet1!$F:$F,"Canceled",Sheet1!$D:$D,"&gt;=10000", Sheet1!$D:$D,"&lt;15000")</f>
        <v>40</v>
      </c>
      <c r="E5" s="16">
        <f t="shared" si="0"/>
        <v>352</v>
      </c>
      <c r="F5" s="25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  <c r="I5" s="23"/>
    </row>
    <row r="6" spans="1:9" x14ac:dyDescent="0.25">
      <c r="A6" s="21" t="s">
        <v>8378</v>
      </c>
      <c r="B6" s="22">
        <f>COUNTIFS(Sheet1!$F:$F,"successful",Sheet1!$D:$D,"&gt;=15000", Sheet1!$D:$D,"&lt;20000")</f>
        <v>94</v>
      </c>
      <c r="C6" s="22">
        <f>COUNTIFS(Sheet1!$F:$F,"Failed",Sheet1!$D:$D,"&gt;=15000", Sheet1!$D:$D,"&lt;20000")</f>
        <v>90</v>
      </c>
      <c r="D6" s="22">
        <f>COUNTIFS(Sheet1!$F:$F,"Canceled",Sheet1!$D:$D,"&gt;=15000", Sheet1!$D:$D,"&lt;20000")</f>
        <v>17</v>
      </c>
      <c r="E6" s="16">
        <f t="shared" si="0"/>
        <v>201</v>
      </c>
      <c r="F6" s="25">
        <f t="shared" si="1"/>
        <v>0.46766169154228854</v>
      </c>
      <c r="G6" s="25">
        <f t="shared" si="2"/>
        <v>0.44776119402985076</v>
      </c>
      <c r="H6" s="25">
        <f t="shared" si="3"/>
        <v>8.45771144278607E-2</v>
      </c>
      <c r="I6" s="23"/>
    </row>
    <row r="7" spans="1:9" x14ac:dyDescent="0.25">
      <c r="A7" s="21" t="s">
        <v>8379</v>
      </c>
      <c r="B7" s="22">
        <f>COUNTIFS(Sheet1!$F:$F,"successful",Sheet1!$D:$D,"&gt;=20000", Sheet1!$D:$D,"&lt;25000")</f>
        <v>62</v>
      </c>
      <c r="C7" s="22">
        <f>COUNTIFS(Sheet1!$F:$F,"Failed",Sheet1!$D:$D,"&gt;=20000", Sheet1!$D:$D,"&lt;25000")</f>
        <v>72</v>
      </c>
      <c r="D7" s="22">
        <f>COUNTIFS(Sheet1!$F:$F,"Canceled",Sheet1!$D:$D,"&gt;=20000", Sheet1!$D:$D,"&lt;25000")</f>
        <v>14</v>
      </c>
      <c r="E7" s="16">
        <f t="shared" si="0"/>
        <v>148</v>
      </c>
      <c r="F7" s="25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  <c r="I7" s="23"/>
    </row>
    <row r="8" spans="1:9" x14ac:dyDescent="0.25">
      <c r="A8" s="21" t="s">
        <v>8380</v>
      </c>
      <c r="B8" s="22">
        <f>COUNTIFS(Sheet1!$F:$F,"successful",Sheet1!$D:$D,"&gt;=25000", Sheet1!$D:$D,"&lt;30000")</f>
        <v>55</v>
      </c>
      <c r="C8" s="22">
        <f>COUNTIFS(Sheet1!$F:$F,"Failed",Sheet1!$D:$D,"&gt;=25000", Sheet1!$D:$D,"&lt;30000")</f>
        <v>64</v>
      </c>
      <c r="D8" s="22">
        <f>COUNTIFS(Sheet1!$F:$F,"Canceled",Sheet1!$D:$D,"&gt;=25000", Sheet1!$D:$D,"&lt;30000")</f>
        <v>18</v>
      </c>
      <c r="E8" s="16">
        <f t="shared" si="0"/>
        <v>137</v>
      </c>
      <c r="F8" s="25">
        <f t="shared" si="1"/>
        <v>0.40145985401459855</v>
      </c>
      <c r="G8" s="25">
        <f t="shared" si="2"/>
        <v>0.46715328467153283</v>
      </c>
      <c r="H8" s="25">
        <f t="shared" si="3"/>
        <v>0.13138686131386862</v>
      </c>
      <c r="I8" s="23"/>
    </row>
    <row r="9" spans="1:9" x14ac:dyDescent="0.25">
      <c r="A9" s="21" t="s">
        <v>8381</v>
      </c>
      <c r="B9" s="22">
        <f>COUNTIFS(Sheet1!$F:$F,"successful",Sheet1!$D:$D,"&gt;=30000", Sheet1!$D:$D,"&lt;35000")</f>
        <v>32</v>
      </c>
      <c r="C9" s="22">
        <f>COUNTIFS(Sheet1!$F:$F,"Failed",Sheet1!$D:$D,"&gt;=30000", Sheet1!$D:$D,"&lt;35000")</f>
        <v>37</v>
      </c>
      <c r="D9" s="22">
        <f>COUNTIFS(Sheet1!$F:$F,"Canceled",Sheet1!$D:$D,"&gt;=30000", Sheet1!$D:$D,"&lt;35000")</f>
        <v>13</v>
      </c>
      <c r="E9" s="16">
        <f t="shared" si="0"/>
        <v>82</v>
      </c>
      <c r="F9" s="25">
        <f t="shared" si="1"/>
        <v>0.3902439024390244</v>
      </c>
      <c r="G9" s="25">
        <f t="shared" si="2"/>
        <v>0.45121951219512196</v>
      </c>
      <c r="H9" s="25">
        <f t="shared" si="3"/>
        <v>0.15853658536585366</v>
      </c>
      <c r="I9" s="23"/>
    </row>
    <row r="10" spans="1:9" x14ac:dyDescent="0.25">
      <c r="A10" s="21" t="s">
        <v>8382</v>
      </c>
      <c r="B10" s="22">
        <f>COUNTIFS(Sheet1!$F:$F,"successful",Sheet1!$D:$D,"&gt;=35000", Sheet1!$D:$D,"&lt;40000")</f>
        <v>26</v>
      </c>
      <c r="C10" s="22">
        <f>COUNTIFS(Sheet1!$F:$F,"Failed",Sheet1!$D:$D,"&gt;=35000", Sheet1!$D:$D,"&lt;40000")</f>
        <v>22</v>
      </c>
      <c r="D10" s="22">
        <f>COUNTIFS(Sheet1!$F:$F,"Canceled",Sheet1!$D:$D,"&gt;=35000", Sheet1!$D:$D,"&lt;40000")</f>
        <v>7</v>
      </c>
      <c r="E10" s="16">
        <f t="shared" si="0"/>
        <v>55</v>
      </c>
      <c r="F10" s="25">
        <f t="shared" si="1"/>
        <v>0.47272727272727272</v>
      </c>
      <c r="G10" s="25">
        <f t="shared" si="2"/>
        <v>0.4</v>
      </c>
      <c r="H10" s="25">
        <f t="shared" si="3"/>
        <v>0.12727272727272726</v>
      </c>
      <c r="I10" s="23"/>
    </row>
    <row r="11" spans="1:9" x14ac:dyDescent="0.25">
      <c r="A11" s="21" t="s">
        <v>8383</v>
      </c>
      <c r="B11" s="22">
        <f>COUNTIFS(Sheet1!$F:$F,"successful",Sheet1!$D:$D,"&gt;=40000", Sheet1!$D:$D,"&lt;45000")</f>
        <v>21</v>
      </c>
      <c r="C11" s="22">
        <f>COUNTIFS(Sheet1!$F:$F,"Failed",Sheet1!$D:$D,"&gt;=40000", Sheet1!$D:$D,"&lt;45000")</f>
        <v>16</v>
      </c>
      <c r="D11" s="22">
        <f>COUNTIFS(Sheet1!$F:$F,"Canceled",Sheet1!$D:$D,"&gt;=40000", Sheet1!$D:$D,"&lt;45000")</f>
        <v>6</v>
      </c>
      <c r="E11" s="16">
        <f t="shared" si="0"/>
        <v>43</v>
      </c>
      <c r="F11" s="25">
        <f t="shared" si="1"/>
        <v>0.48837209302325579</v>
      </c>
      <c r="G11" s="25">
        <f t="shared" si="2"/>
        <v>0.37209302325581395</v>
      </c>
      <c r="H11" s="25">
        <f t="shared" si="3"/>
        <v>0.13953488372093023</v>
      </c>
      <c r="I11" s="23"/>
    </row>
    <row r="12" spans="1:9" x14ac:dyDescent="0.25">
      <c r="A12" s="21" t="s">
        <v>8384</v>
      </c>
      <c r="B12" s="22">
        <f>COUNTIFS(Sheet1!$F:$F,"successful",Sheet1!$D:$D,"&gt;=45000", Sheet1!$D:$D,"&lt;50000")</f>
        <v>6</v>
      </c>
      <c r="C12" s="22">
        <f>COUNTIFS(Sheet1!$F:$F,"Failed",Sheet1!$D:$D,"&gt;=45000", Sheet1!$D:$D,"&lt;50000")</f>
        <v>11</v>
      </c>
      <c r="D12" s="22">
        <f>COUNTIFS(Sheet1!$F:$F,"Canceled",Sheet1!$D:$D,"&gt;=45000", Sheet1!$D:$D,"&lt;50000")</f>
        <v>4</v>
      </c>
      <c r="E12" s="16">
        <f t="shared" si="0"/>
        <v>21</v>
      </c>
      <c r="F12" s="25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  <c r="I12" s="23"/>
    </row>
    <row r="13" spans="1:9" x14ac:dyDescent="0.25">
      <c r="A13" s="21" t="s">
        <v>8395</v>
      </c>
      <c r="B13" s="16">
        <f>COUNTIFS(Sheet1!$F:$F,"successful",Sheet1!$D:$D,"&gt;=50000")</f>
        <v>86</v>
      </c>
      <c r="C13" s="16">
        <f>COUNTIFS(Sheet1!$F:$F,"Failed",Sheet1!$D:$D,"&gt;=50000")</f>
        <v>258</v>
      </c>
      <c r="D13" s="16">
        <f>COUNTIFS(Sheet1!$F:$F,"Canceled",Sheet1!$D:$D,"&gt;=50000")</f>
        <v>100</v>
      </c>
      <c r="E13" s="16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  <c r="I13" s="23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2C838-A76F-4056-8447-94D573A5F098}">
  <dimension ref="A1:N2186"/>
  <sheetViews>
    <sheetView tabSelected="1" workbookViewId="0">
      <selection activeCell="B6" sqref="B6"/>
    </sheetView>
  </sheetViews>
  <sheetFormatPr defaultRowHeight="15" x14ac:dyDescent="0.25"/>
  <cols>
    <col min="1" max="1" width="18.140625" bestFit="1" customWidth="1"/>
    <col min="2" max="2" width="19.5703125" bestFit="1" customWidth="1"/>
    <col min="3" max="3" width="22" bestFit="1" customWidth="1"/>
    <col min="6" max="6" width="10" bestFit="1" customWidth="1"/>
    <col min="9" max="9" width="13" style="29" customWidth="1"/>
    <col min="10" max="10" width="17" customWidth="1"/>
    <col min="14" max="14" width="13.85546875" bestFit="1" customWidth="1"/>
  </cols>
  <sheetData>
    <row r="1" spans="1:14" ht="15.75" thickBot="1" x14ac:dyDescent="0.3">
      <c r="A1" s="24" t="s">
        <v>8394</v>
      </c>
      <c r="B1" s="24" t="s">
        <v>8392</v>
      </c>
      <c r="C1" s="24" t="s">
        <v>8393</v>
      </c>
      <c r="F1" s="26" t="s">
        <v>8396</v>
      </c>
      <c r="I1" s="28" t="s">
        <v>8218</v>
      </c>
      <c r="J1" s="1" t="s">
        <v>8262</v>
      </c>
      <c r="M1" s="1" t="s">
        <v>8218</v>
      </c>
      <c r="N1" s="1" t="s">
        <v>8262</v>
      </c>
    </row>
    <row r="2" spans="1:14" x14ac:dyDescent="0.25">
      <c r="A2" t="s">
        <v>8386</v>
      </c>
      <c r="B2" s="15">
        <f>(AVERAGEIF(Sheet1!$F:$F,"successful",Sheet1!$N:$N))</f>
        <v>194.42517162471395</v>
      </c>
      <c r="C2" s="15">
        <f>(AVERAGEIF(Sheet1!$F:$F,"failed",Sheet1!$N:$N))</f>
        <v>17.709803921568628</v>
      </c>
      <c r="F2" t="s">
        <v>8219</v>
      </c>
      <c r="I2" s="29" t="s">
        <v>8219</v>
      </c>
      <c r="J2">
        <v>182</v>
      </c>
      <c r="M2" t="s">
        <v>8221</v>
      </c>
      <c r="N2">
        <v>0</v>
      </c>
    </row>
    <row r="3" spans="1:14" x14ac:dyDescent="0.25">
      <c r="A3" t="s">
        <v>8387</v>
      </c>
      <c r="B3" cm="1">
        <f t="array" ref="B3">MEDIAN(IF(Sheet1!$F:$F="successful",Sheet1!$N:$N))</f>
        <v>62</v>
      </c>
      <c r="C3" cm="1">
        <f t="array" ref="C3">MEDIAN(IF(Sheet1!$F:$F="failed",Sheet1!$N:$N))</f>
        <v>4</v>
      </c>
      <c r="F3" t="s">
        <v>8221</v>
      </c>
      <c r="I3" s="29" t="s">
        <v>8219</v>
      </c>
      <c r="J3">
        <v>79</v>
      </c>
      <c r="M3" t="s">
        <v>8221</v>
      </c>
      <c r="N3">
        <v>1</v>
      </c>
    </row>
    <row r="4" spans="1:14" x14ac:dyDescent="0.25">
      <c r="A4" t="s">
        <v>8388</v>
      </c>
      <c r="B4" cm="1">
        <f t="array" ref="B4">MIN(IF(Sheet1!$F:$F="sucessful",Sheet1!$N:$N))</f>
        <v>0</v>
      </c>
      <c r="C4" cm="1">
        <f t="array" ref="C4">MIN(IF(Sheet1!$F:$F="failed",Sheet1!$N:$N))</f>
        <v>0</v>
      </c>
      <c r="I4" s="29" t="s">
        <v>8219</v>
      </c>
      <c r="J4">
        <v>35</v>
      </c>
      <c r="M4" t="s">
        <v>8221</v>
      </c>
      <c r="N4">
        <v>10</v>
      </c>
    </row>
    <row r="5" spans="1:14" x14ac:dyDescent="0.25">
      <c r="A5" t="s">
        <v>8389</v>
      </c>
      <c r="B5" cm="1">
        <f t="array" ref="B5">MAX(IF(Sheet1!$F:$F="successful",Sheet1!$N:$N))</f>
        <v>26457</v>
      </c>
      <c r="C5" cm="1">
        <f t="array" ref="C5">MAX(IF(Sheet1!$F:$F="failed",Sheet1!$N:$N))</f>
        <v>1293</v>
      </c>
      <c r="I5" s="29" t="s">
        <v>8219</v>
      </c>
      <c r="J5">
        <v>150</v>
      </c>
      <c r="M5" t="s">
        <v>8221</v>
      </c>
      <c r="N5">
        <v>0</v>
      </c>
    </row>
    <row r="6" spans="1:14" x14ac:dyDescent="0.25">
      <c r="A6" t="s">
        <v>8390</v>
      </c>
      <c r="B6" s="15" cm="1">
        <f t="array" ref="B6">_xlfn.VAR.S(IF(Sheet1!$F:$F='Summary Statiscal Table'!$F$2,Sheet1!$N:$N))</f>
        <v>713167.37912800396</v>
      </c>
      <c r="C6" s="15" cm="1">
        <f t="array" ref="C6">_xlfn.VAR.S(IF(Sheet1!$F:$F='Summary Statiscal Table'!$F$3,Sheet1!$N:$N))</f>
        <v>3775.6894394644714</v>
      </c>
      <c r="I6" s="29" t="s">
        <v>8219</v>
      </c>
      <c r="J6">
        <v>284</v>
      </c>
      <c r="M6" t="s">
        <v>8221</v>
      </c>
      <c r="N6">
        <v>7</v>
      </c>
    </row>
    <row r="7" spans="1:14" x14ac:dyDescent="0.25">
      <c r="A7" t="s">
        <v>8391</v>
      </c>
      <c r="B7" s="27" cm="1">
        <f t="array" ref="B7">_xlfn.STDEV.S(IF(Sheet1!$F:$F='Summary Statiscal Table'!$F$2,Sheet1!$N:$N))</f>
        <v>844.49237955591047</v>
      </c>
      <c r="C7" s="27" cm="1">
        <f t="array" ref="C7">_xlfn.STDEV.S(IF(Sheet1!$F:$F='Summary Statiscal Table'!$F$3,Sheet1!$N:$N))</f>
        <v>61.446638959868842</v>
      </c>
      <c r="I7" s="29" t="s">
        <v>8219</v>
      </c>
      <c r="J7">
        <v>47</v>
      </c>
      <c r="M7" t="s">
        <v>8221</v>
      </c>
      <c r="N7">
        <v>0</v>
      </c>
    </row>
    <row r="8" spans="1:14" x14ac:dyDescent="0.25">
      <c r="I8" s="29" t="s">
        <v>8219</v>
      </c>
      <c r="J8">
        <v>58</v>
      </c>
      <c r="M8" t="s">
        <v>8221</v>
      </c>
      <c r="N8">
        <v>1</v>
      </c>
    </row>
    <row r="9" spans="1:14" x14ac:dyDescent="0.25">
      <c r="I9" s="29" t="s">
        <v>8219</v>
      </c>
      <c r="J9">
        <v>57</v>
      </c>
      <c r="M9" t="s">
        <v>8221</v>
      </c>
      <c r="N9">
        <v>2</v>
      </c>
    </row>
    <row r="10" spans="1:14" x14ac:dyDescent="0.25">
      <c r="I10" s="29" t="s">
        <v>8219</v>
      </c>
      <c r="J10">
        <v>12</v>
      </c>
      <c r="M10" t="s">
        <v>8221</v>
      </c>
      <c r="N10">
        <v>3</v>
      </c>
    </row>
    <row r="11" spans="1:14" x14ac:dyDescent="0.25">
      <c r="I11" s="29" t="s">
        <v>8219</v>
      </c>
      <c r="J11">
        <v>20</v>
      </c>
      <c r="M11" t="s">
        <v>8221</v>
      </c>
      <c r="N11">
        <v>10</v>
      </c>
    </row>
    <row r="12" spans="1:14" x14ac:dyDescent="0.25">
      <c r="I12" s="29" t="s">
        <v>8219</v>
      </c>
      <c r="J12">
        <v>19</v>
      </c>
      <c r="M12" t="s">
        <v>8221</v>
      </c>
      <c r="N12">
        <v>10</v>
      </c>
    </row>
    <row r="13" spans="1:14" x14ac:dyDescent="0.25">
      <c r="I13" s="29" t="s">
        <v>8219</v>
      </c>
      <c r="J13">
        <v>75</v>
      </c>
      <c r="M13" t="s">
        <v>8221</v>
      </c>
      <c r="N13">
        <v>1</v>
      </c>
    </row>
    <row r="14" spans="1:14" x14ac:dyDescent="0.25">
      <c r="I14" s="29" t="s">
        <v>8219</v>
      </c>
      <c r="J14">
        <v>827</v>
      </c>
      <c r="M14" t="s">
        <v>8221</v>
      </c>
      <c r="N14">
        <v>0</v>
      </c>
    </row>
    <row r="15" spans="1:14" x14ac:dyDescent="0.25">
      <c r="I15" s="29" t="s">
        <v>8219</v>
      </c>
      <c r="J15">
        <v>51</v>
      </c>
      <c r="M15" t="s">
        <v>8221</v>
      </c>
      <c r="N15">
        <v>0</v>
      </c>
    </row>
    <row r="16" spans="1:14" x14ac:dyDescent="0.25">
      <c r="I16" s="29" t="s">
        <v>8219</v>
      </c>
      <c r="J16">
        <v>41</v>
      </c>
      <c r="M16" t="s">
        <v>8221</v>
      </c>
      <c r="N16">
        <v>0</v>
      </c>
    </row>
    <row r="17" spans="9:14" x14ac:dyDescent="0.25">
      <c r="I17" s="29" t="s">
        <v>8219</v>
      </c>
      <c r="J17">
        <v>98</v>
      </c>
      <c r="M17" t="s">
        <v>8221</v>
      </c>
      <c r="N17">
        <v>26</v>
      </c>
    </row>
    <row r="18" spans="9:14" x14ac:dyDescent="0.25">
      <c r="I18" s="29" t="s">
        <v>8219</v>
      </c>
      <c r="J18">
        <v>70</v>
      </c>
      <c r="M18" t="s">
        <v>8221</v>
      </c>
      <c r="N18">
        <v>0</v>
      </c>
    </row>
    <row r="19" spans="9:14" x14ac:dyDescent="0.25">
      <c r="I19" s="29" t="s">
        <v>8219</v>
      </c>
      <c r="J19">
        <v>36</v>
      </c>
      <c r="M19" t="s">
        <v>8221</v>
      </c>
      <c r="N19">
        <v>7</v>
      </c>
    </row>
    <row r="20" spans="9:14" x14ac:dyDescent="0.25">
      <c r="I20" s="29" t="s">
        <v>8219</v>
      </c>
      <c r="J20">
        <v>342</v>
      </c>
      <c r="M20" t="s">
        <v>8221</v>
      </c>
      <c r="N20">
        <v>0</v>
      </c>
    </row>
    <row r="21" spans="9:14" x14ac:dyDescent="0.25">
      <c r="I21" s="29" t="s">
        <v>8219</v>
      </c>
      <c r="J21">
        <v>22</v>
      </c>
      <c r="M21" t="s">
        <v>8221</v>
      </c>
      <c r="N21">
        <v>2</v>
      </c>
    </row>
    <row r="22" spans="9:14" x14ac:dyDescent="0.25">
      <c r="I22" s="29" t="s">
        <v>8219</v>
      </c>
      <c r="J22">
        <v>25</v>
      </c>
      <c r="M22" t="s">
        <v>8221</v>
      </c>
      <c r="N22">
        <v>13</v>
      </c>
    </row>
    <row r="23" spans="9:14" x14ac:dyDescent="0.25">
      <c r="I23" s="29" t="s">
        <v>8219</v>
      </c>
      <c r="J23">
        <v>101</v>
      </c>
      <c r="M23" t="s">
        <v>8221</v>
      </c>
      <c r="N23">
        <v>4</v>
      </c>
    </row>
    <row r="24" spans="9:14" x14ac:dyDescent="0.25">
      <c r="I24" s="29" t="s">
        <v>8219</v>
      </c>
      <c r="J24">
        <v>8</v>
      </c>
      <c r="M24" t="s">
        <v>8221</v>
      </c>
      <c r="N24">
        <v>0</v>
      </c>
    </row>
    <row r="25" spans="9:14" x14ac:dyDescent="0.25">
      <c r="I25" s="29" t="s">
        <v>8219</v>
      </c>
      <c r="J25">
        <v>23</v>
      </c>
      <c r="M25" t="s">
        <v>8221</v>
      </c>
      <c r="N25">
        <v>12</v>
      </c>
    </row>
    <row r="26" spans="9:14" x14ac:dyDescent="0.25">
      <c r="I26" s="29" t="s">
        <v>8219</v>
      </c>
      <c r="J26">
        <v>574</v>
      </c>
      <c r="M26" t="s">
        <v>8221</v>
      </c>
      <c r="N26">
        <v>2</v>
      </c>
    </row>
    <row r="27" spans="9:14" x14ac:dyDescent="0.25">
      <c r="I27" s="29" t="s">
        <v>8219</v>
      </c>
      <c r="J27">
        <v>14</v>
      </c>
      <c r="M27" t="s">
        <v>8221</v>
      </c>
      <c r="N27">
        <v>10</v>
      </c>
    </row>
    <row r="28" spans="9:14" x14ac:dyDescent="0.25">
      <c r="I28" s="29" t="s">
        <v>8219</v>
      </c>
      <c r="J28">
        <v>19</v>
      </c>
      <c r="M28" t="s">
        <v>8221</v>
      </c>
      <c r="N28">
        <v>0</v>
      </c>
    </row>
    <row r="29" spans="9:14" x14ac:dyDescent="0.25">
      <c r="I29" s="29" t="s">
        <v>8219</v>
      </c>
      <c r="J29">
        <v>150</v>
      </c>
      <c r="M29" t="s">
        <v>8221</v>
      </c>
      <c r="N29">
        <v>5</v>
      </c>
    </row>
    <row r="30" spans="9:14" x14ac:dyDescent="0.25">
      <c r="I30" s="29" t="s">
        <v>8219</v>
      </c>
      <c r="J30">
        <v>71</v>
      </c>
      <c r="M30" t="s">
        <v>8221</v>
      </c>
      <c r="N30">
        <v>0</v>
      </c>
    </row>
    <row r="31" spans="9:14" x14ac:dyDescent="0.25">
      <c r="I31" s="29" t="s">
        <v>8219</v>
      </c>
      <c r="J31">
        <v>117</v>
      </c>
      <c r="M31" t="s">
        <v>8221</v>
      </c>
      <c r="N31">
        <v>5</v>
      </c>
    </row>
    <row r="32" spans="9:14" x14ac:dyDescent="0.25">
      <c r="I32" s="29" t="s">
        <v>8219</v>
      </c>
      <c r="J32">
        <v>53</v>
      </c>
      <c r="M32" t="s">
        <v>8221</v>
      </c>
      <c r="N32">
        <v>1</v>
      </c>
    </row>
    <row r="33" spans="9:14" x14ac:dyDescent="0.25">
      <c r="I33" s="29" t="s">
        <v>8219</v>
      </c>
      <c r="J33">
        <v>1</v>
      </c>
      <c r="M33" t="s">
        <v>8221</v>
      </c>
      <c r="N33">
        <v>3</v>
      </c>
    </row>
    <row r="34" spans="9:14" x14ac:dyDescent="0.25">
      <c r="I34" s="29" t="s">
        <v>8219</v>
      </c>
      <c r="J34">
        <v>89</v>
      </c>
      <c r="M34" t="s">
        <v>8221</v>
      </c>
      <c r="N34">
        <v>3</v>
      </c>
    </row>
    <row r="35" spans="9:14" x14ac:dyDescent="0.25">
      <c r="I35" s="29" t="s">
        <v>8219</v>
      </c>
      <c r="J35">
        <v>64</v>
      </c>
      <c r="M35" t="s">
        <v>8221</v>
      </c>
      <c r="N35">
        <v>0</v>
      </c>
    </row>
    <row r="36" spans="9:14" x14ac:dyDescent="0.25">
      <c r="I36" s="29" t="s">
        <v>8219</v>
      </c>
      <c r="J36">
        <v>68</v>
      </c>
      <c r="M36" t="s">
        <v>8221</v>
      </c>
      <c r="N36">
        <v>3</v>
      </c>
    </row>
    <row r="37" spans="9:14" x14ac:dyDescent="0.25">
      <c r="I37" s="29" t="s">
        <v>8219</v>
      </c>
      <c r="J37">
        <v>28</v>
      </c>
      <c r="M37" t="s">
        <v>8221</v>
      </c>
      <c r="N37">
        <v>0</v>
      </c>
    </row>
    <row r="38" spans="9:14" x14ac:dyDescent="0.25">
      <c r="I38" s="29" t="s">
        <v>8219</v>
      </c>
      <c r="J38">
        <v>44</v>
      </c>
      <c r="M38" t="s">
        <v>8221</v>
      </c>
      <c r="N38">
        <v>19</v>
      </c>
    </row>
    <row r="39" spans="9:14" x14ac:dyDescent="0.25">
      <c r="I39" s="29" t="s">
        <v>8219</v>
      </c>
      <c r="J39">
        <v>253</v>
      </c>
      <c r="M39" t="s">
        <v>8221</v>
      </c>
      <c r="N39">
        <v>8</v>
      </c>
    </row>
    <row r="40" spans="9:14" x14ac:dyDescent="0.25">
      <c r="I40" s="29" t="s">
        <v>8219</v>
      </c>
      <c r="J40">
        <v>66</v>
      </c>
      <c r="M40" t="s">
        <v>8221</v>
      </c>
      <c r="N40">
        <v>6</v>
      </c>
    </row>
    <row r="41" spans="9:14" x14ac:dyDescent="0.25">
      <c r="I41" s="29" t="s">
        <v>8219</v>
      </c>
      <c r="J41">
        <v>217</v>
      </c>
      <c r="M41" t="s">
        <v>8221</v>
      </c>
      <c r="N41">
        <v>0</v>
      </c>
    </row>
    <row r="42" spans="9:14" x14ac:dyDescent="0.25">
      <c r="I42" s="29" t="s">
        <v>8219</v>
      </c>
      <c r="J42">
        <v>16</v>
      </c>
      <c r="M42" t="s">
        <v>8221</v>
      </c>
      <c r="N42">
        <v>18</v>
      </c>
    </row>
    <row r="43" spans="9:14" x14ac:dyDescent="0.25">
      <c r="I43" s="29" t="s">
        <v>8219</v>
      </c>
      <c r="J43">
        <v>19</v>
      </c>
      <c r="M43" t="s">
        <v>8221</v>
      </c>
      <c r="N43">
        <v>7</v>
      </c>
    </row>
    <row r="44" spans="9:14" x14ac:dyDescent="0.25">
      <c r="I44" s="29" t="s">
        <v>8219</v>
      </c>
      <c r="J44">
        <v>169</v>
      </c>
      <c r="M44" t="s">
        <v>8221</v>
      </c>
      <c r="N44">
        <v>0</v>
      </c>
    </row>
    <row r="45" spans="9:14" x14ac:dyDescent="0.25">
      <c r="I45" s="29" t="s">
        <v>8219</v>
      </c>
      <c r="J45">
        <v>263</v>
      </c>
      <c r="M45" t="s">
        <v>8221</v>
      </c>
      <c r="N45">
        <v>8</v>
      </c>
    </row>
    <row r="46" spans="9:14" x14ac:dyDescent="0.25">
      <c r="I46" s="29" t="s">
        <v>8219</v>
      </c>
      <c r="J46">
        <v>15</v>
      </c>
      <c r="M46" t="s">
        <v>8221</v>
      </c>
      <c r="N46">
        <v>1293</v>
      </c>
    </row>
    <row r="47" spans="9:14" x14ac:dyDescent="0.25">
      <c r="I47" s="29" t="s">
        <v>8219</v>
      </c>
      <c r="J47">
        <v>61</v>
      </c>
      <c r="M47" t="s">
        <v>8221</v>
      </c>
      <c r="N47">
        <v>17</v>
      </c>
    </row>
    <row r="48" spans="9:14" x14ac:dyDescent="0.25">
      <c r="I48" s="29" t="s">
        <v>8219</v>
      </c>
      <c r="J48">
        <v>45</v>
      </c>
      <c r="M48" t="s">
        <v>8221</v>
      </c>
      <c r="N48">
        <v>0</v>
      </c>
    </row>
    <row r="49" spans="9:14" x14ac:dyDescent="0.25">
      <c r="I49" s="29" t="s">
        <v>8219</v>
      </c>
      <c r="J49">
        <v>70</v>
      </c>
      <c r="M49" t="s">
        <v>8221</v>
      </c>
      <c r="N49">
        <v>13</v>
      </c>
    </row>
    <row r="50" spans="9:14" x14ac:dyDescent="0.25">
      <c r="I50" s="29" t="s">
        <v>8219</v>
      </c>
      <c r="J50">
        <v>38</v>
      </c>
      <c r="M50" t="s">
        <v>8221</v>
      </c>
      <c r="N50">
        <v>0</v>
      </c>
    </row>
    <row r="51" spans="9:14" x14ac:dyDescent="0.25">
      <c r="I51" s="29" t="s">
        <v>8219</v>
      </c>
      <c r="J51">
        <v>87</v>
      </c>
      <c r="M51" t="s">
        <v>8221</v>
      </c>
      <c r="N51">
        <v>0</v>
      </c>
    </row>
    <row r="52" spans="9:14" x14ac:dyDescent="0.25">
      <c r="I52" s="29" t="s">
        <v>8219</v>
      </c>
      <c r="J52">
        <v>22</v>
      </c>
      <c r="M52" t="s">
        <v>8221</v>
      </c>
      <c r="N52">
        <v>33</v>
      </c>
    </row>
    <row r="53" spans="9:14" x14ac:dyDescent="0.25">
      <c r="I53" s="29" t="s">
        <v>8219</v>
      </c>
      <c r="J53">
        <v>119</v>
      </c>
      <c r="M53" t="s">
        <v>8221</v>
      </c>
      <c r="N53">
        <v>12</v>
      </c>
    </row>
    <row r="54" spans="9:14" x14ac:dyDescent="0.25">
      <c r="I54" s="29" t="s">
        <v>8219</v>
      </c>
      <c r="J54">
        <v>52</v>
      </c>
      <c r="M54" t="s">
        <v>8221</v>
      </c>
      <c r="N54">
        <v>1</v>
      </c>
    </row>
    <row r="55" spans="9:14" x14ac:dyDescent="0.25">
      <c r="I55" s="29" t="s">
        <v>8219</v>
      </c>
      <c r="J55">
        <v>117</v>
      </c>
      <c r="M55" t="s">
        <v>8221</v>
      </c>
      <c r="N55">
        <v>1</v>
      </c>
    </row>
    <row r="56" spans="9:14" x14ac:dyDescent="0.25">
      <c r="I56" s="29" t="s">
        <v>8219</v>
      </c>
      <c r="J56">
        <v>52</v>
      </c>
      <c r="M56" t="s">
        <v>8221</v>
      </c>
      <c r="N56">
        <v>1</v>
      </c>
    </row>
    <row r="57" spans="9:14" x14ac:dyDescent="0.25">
      <c r="I57" s="29" t="s">
        <v>8219</v>
      </c>
      <c r="J57">
        <v>86</v>
      </c>
      <c r="M57" t="s">
        <v>8221</v>
      </c>
      <c r="N57">
        <v>1</v>
      </c>
    </row>
    <row r="58" spans="9:14" x14ac:dyDescent="0.25">
      <c r="I58" s="29" t="s">
        <v>8219</v>
      </c>
      <c r="J58">
        <v>174</v>
      </c>
      <c r="M58" t="s">
        <v>8221</v>
      </c>
      <c r="N58">
        <v>84</v>
      </c>
    </row>
    <row r="59" spans="9:14" x14ac:dyDescent="0.25">
      <c r="I59" s="29" t="s">
        <v>8219</v>
      </c>
      <c r="J59">
        <v>69</v>
      </c>
      <c r="M59" t="s">
        <v>8221</v>
      </c>
      <c r="N59">
        <v>38</v>
      </c>
    </row>
    <row r="60" spans="9:14" x14ac:dyDescent="0.25">
      <c r="I60" s="29" t="s">
        <v>8219</v>
      </c>
      <c r="J60">
        <v>75</v>
      </c>
      <c r="M60" t="s">
        <v>8221</v>
      </c>
      <c r="N60">
        <v>1</v>
      </c>
    </row>
    <row r="61" spans="9:14" x14ac:dyDescent="0.25">
      <c r="I61" s="29" t="s">
        <v>8219</v>
      </c>
      <c r="J61">
        <v>33</v>
      </c>
      <c r="M61" t="s">
        <v>8221</v>
      </c>
      <c r="N61">
        <v>76</v>
      </c>
    </row>
    <row r="62" spans="9:14" x14ac:dyDescent="0.25">
      <c r="I62" s="29" t="s">
        <v>8219</v>
      </c>
      <c r="J62">
        <v>108</v>
      </c>
      <c r="M62" t="s">
        <v>8221</v>
      </c>
      <c r="N62">
        <v>3</v>
      </c>
    </row>
    <row r="63" spans="9:14" x14ac:dyDescent="0.25">
      <c r="I63" s="29" t="s">
        <v>8219</v>
      </c>
      <c r="J63">
        <v>23</v>
      </c>
      <c r="M63" t="s">
        <v>8221</v>
      </c>
      <c r="N63">
        <v>0</v>
      </c>
    </row>
    <row r="64" spans="9:14" x14ac:dyDescent="0.25">
      <c r="I64" s="29" t="s">
        <v>8219</v>
      </c>
      <c r="J64">
        <v>48</v>
      </c>
      <c r="M64" t="s">
        <v>8221</v>
      </c>
      <c r="N64">
        <v>2</v>
      </c>
    </row>
    <row r="65" spans="9:14" x14ac:dyDescent="0.25">
      <c r="I65" s="29" t="s">
        <v>8219</v>
      </c>
      <c r="J65">
        <v>64</v>
      </c>
      <c r="M65" t="s">
        <v>8221</v>
      </c>
      <c r="N65">
        <v>0</v>
      </c>
    </row>
    <row r="66" spans="9:14" x14ac:dyDescent="0.25">
      <c r="I66" s="29" t="s">
        <v>8219</v>
      </c>
      <c r="J66">
        <v>24</v>
      </c>
      <c r="M66" t="s">
        <v>8221</v>
      </c>
      <c r="N66">
        <v>0</v>
      </c>
    </row>
    <row r="67" spans="9:14" x14ac:dyDescent="0.25">
      <c r="I67" s="29" t="s">
        <v>8219</v>
      </c>
      <c r="J67">
        <v>57</v>
      </c>
      <c r="M67" t="s">
        <v>8221</v>
      </c>
      <c r="N67">
        <v>0</v>
      </c>
    </row>
    <row r="68" spans="9:14" x14ac:dyDescent="0.25">
      <c r="I68" s="29" t="s">
        <v>8219</v>
      </c>
      <c r="J68">
        <v>26</v>
      </c>
      <c r="M68" t="s">
        <v>8221</v>
      </c>
      <c r="N68">
        <v>2</v>
      </c>
    </row>
    <row r="69" spans="9:14" x14ac:dyDescent="0.25">
      <c r="I69" s="29" t="s">
        <v>8219</v>
      </c>
      <c r="J69">
        <v>20</v>
      </c>
      <c r="M69" t="s">
        <v>8221</v>
      </c>
      <c r="N69">
        <v>0</v>
      </c>
    </row>
    <row r="70" spans="9:14" x14ac:dyDescent="0.25">
      <c r="I70" s="29" t="s">
        <v>8219</v>
      </c>
      <c r="J70">
        <v>36</v>
      </c>
      <c r="M70" t="s">
        <v>8221</v>
      </c>
      <c r="N70">
        <v>0</v>
      </c>
    </row>
    <row r="71" spans="9:14" x14ac:dyDescent="0.25">
      <c r="I71" s="29" t="s">
        <v>8219</v>
      </c>
      <c r="J71">
        <v>178</v>
      </c>
      <c r="M71" t="s">
        <v>8221</v>
      </c>
      <c r="N71">
        <v>0</v>
      </c>
    </row>
    <row r="72" spans="9:14" x14ac:dyDescent="0.25">
      <c r="I72" s="29" t="s">
        <v>8219</v>
      </c>
      <c r="J72">
        <v>17</v>
      </c>
      <c r="M72" t="s">
        <v>8221</v>
      </c>
      <c r="N72">
        <v>2</v>
      </c>
    </row>
    <row r="73" spans="9:14" x14ac:dyDescent="0.25">
      <c r="I73" s="29" t="s">
        <v>8219</v>
      </c>
      <c r="J73">
        <v>32</v>
      </c>
      <c r="M73" t="s">
        <v>8221</v>
      </c>
      <c r="N73">
        <v>0</v>
      </c>
    </row>
    <row r="74" spans="9:14" x14ac:dyDescent="0.25">
      <c r="I74" s="29" t="s">
        <v>8219</v>
      </c>
      <c r="J74">
        <v>41</v>
      </c>
      <c r="M74" t="s">
        <v>8221</v>
      </c>
      <c r="N74">
        <v>7</v>
      </c>
    </row>
    <row r="75" spans="9:14" x14ac:dyDescent="0.25">
      <c r="I75" s="29" t="s">
        <v>8219</v>
      </c>
      <c r="J75">
        <v>18</v>
      </c>
      <c r="M75" t="s">
        <v>8221</v>
      </c>
      <c r="N75">
        <v>0</v>
      </c>
    </row>
    <row r="76" spans="9:14" x14ac:dyDescent="0.25">
      <c r="I76" s="29" t="s">
        <v>8219</v>
      </c>
      <c r="J76">
        <v>29</v>
      </c>
      <c r="M76" t="s">
        <v>8221</v>
      </c>
      <c r="N76">
        <v>5</v>
      </c>
    </row>
    <row r="77" spans="9:14" x14ac:dyDescent="0.25">
      <c r="I77" s="29" t="s">
        <v>8219</v>
      </c>
      <c r="J77">
        <v>47</v>
      </c>
      <c r="M77" t="s">
        <v>8221</v>
      </c>
      <c r="N77">
        <v>0</v>
      </c>
    </row>
    <row r="78" spans="9:14" x14ac:dyDescent="0.25">
      <c r="I78" s="29" t="s">
        <v>8219</v>
      </c>
      <c r="J78">
        <v>15</v>
      </c>
      <c r="M78" t="s">
        <v>8221</v>
      </c>
      <c r="N78">
        <v>0</v>
      </c>
    </row>
    <row r="79" spans="9:14" x14ac:dyDescent="0.25">
      <c r="I79" s="29" t="s">
        <v>8219</v>
      </c>
      <c r="J79">
        <v>26</v>
      </c>
      <c r="M79" t="s">
        <v>8221</v>
      </c>
      <c r="N79">
        <v>1</v>
      </c>
    </row>
    <row r="80" spans="9:14" x14ac:dyDescent="0.25">
      <c r="I80" s="29" t="s">
        <v>8219</v>
      </c>
      <c r="J80">
        <v>35</v>
      </c>
      <c r="M80" t="s">
        <v>8221</v>
      </c>
      <c r="N80">
        <v>0</v>
      </c>
    </row>
    <row r="81" spans="9:14" x14ac:dyDescent="0.25">
      <c r="I81" s="29" t="s">
        <v>8219</v>
      </c>
      <c r="J81">
        <v>41</v>
      </c>
      <c r="M81" t="s">
        <v>8221</v>
      </c>
      <c r="N81">
        <v>5</v>
      </c>
    </row>
    <row r="82" spans="9:14" x14ac:dyDescent="0.25">
      <c r="I82" s="29" t="s">
        <v>8219</v>
      </c>
      <c r="J82">
        <v>47</v>
      </c>
      <c r="M82" t="s">
        <v>8221</v>
      </c>
      <c r="N82">
        <v>3</v>
      </c>
    </row>
    <row r="83" spans="9:14" x14ac:dyDescent="0.25">
      <c r="I83" s="29" t="s">
        <v>8219</v>
      </c>
      <c r="J83">
        <v>28</v>
      </c>
      <c r="M83" t="s">
        <v>8221</v>
      </c>
      <c r="N83">
        <v>6</v>
      </c>
    </row>
    <row r="84" spans="9:14" x14ac:dyDescent="0.25">
      <c r="I84" s="29" t="s">
        <v>8219</v>
      </c>
      <c r="J84">
        <v>100</v>
      </c>
      <c r="M84" t="s">
        <v>8221</v>
      </c>
      <c r="N84">
        <v>12</v>
      </c>
    </row>
    <row r="85" spans="9:14" x14ac:dyDescent="0.25">
      <c r="I85" s="29" t="s">
        <v>8219</v>
      </c>
      <c r="J85">
        <v>13</v>
      </c>
      <c r="M85" t="s">
        <v>8221</v>
      </c>
      <c r="N85">
        <v>13</v>
      </c>
    </row>
    <row r="86" spans="9:14" x14ac:dyDescent="0.25">
      <c r="I86" s="29" t="s">
        <v>8219</v>
      </c>
      <c r="J86">
        <v>7</v>
      </c>
      <c r="M86" t="s">
        <v>8221</v>
      </c>
      <c r="N86">
        <v>5</v>
      </c>
    </row>
    <row r="87" spans="9:14" x14ac:dyDescent="0.25">
      <c r="I87" s="29" t="s">
        <v>8219</v>
      </c>
      <c r="J87">
        <v>21</v>
      </c>
      <c r="M87" t="s">
        <v>8221</v>
      </c>
      <c r="N87">
        <v>2</v>
      </c>
    </row>
    <row r="88" spans="9:14" x14ac:dyDescent="0.25">
      <c r="I88" s="29" t="s">
        <v>8219</v>
      </c>
      <c r="J88">
        <v>17</v>
      </c>
      <c r="M88" t="s">
        <v>8221</v>
      </c>
      <c r="N88">
        <v>8</v>
      </c>
    </row>
    <row r="89" spans="9:14" x14ac:dyDescent="0.25">
      <c r="I89" s="29" t="s">
        <v>8219</v>
      </c>
      <c r="J89">
        <v>25</v>
      </c>
      <c r="M89" t="s">
        <v>8221</v>
      </c>
      <c r="N89">
        <v>0</v>
      </c>
    </row>
    <row r="90" spans="9:14" x14ac:dyDescent="0.25">
      <c r="I90" s="29" t="s">
        <v>8219</v>
      </c>
      <c r="J90">
        <v>60</v>
      </c>
      <c r="M90" t="s">
        <v>8221</v>
      </c>
      <c r="N90">
        <v>13</v>
      </c>
    </row>
    <row r="91" spans="9:14" x14ac:dyDescent="0.25">
      <c r="I91" s="29" t="s">
        <v>8219</v>
      </c>
      <c r="J91">
        <v>56</v>
      </c>
      <c r="M91" t="s">
        <v>8221</v>
      </c>
      <c r="N91">
        <v>0</v>
      </c>
    </row>
    <row r="92" spans="9:14" x14ac:dyDescent="0.25">
      <c r="I92" s="29" t="s">
        <v>8219</v>
      </c>
      <c r="J92">
        <v>16</v>
      </c>
      <c r="M92" t="s">
        <v>8221</v>
      </c>
      <c r="N92">
        <v>5</v>
      </c>
    </row>
    <row r="93" spans="9:14" x14ac:dyDescent="0.25">
      <c r="I93" s="29" t="s">
        <v>8219</v>
      </c>
      <c r="J93">
        <v>46</v>
      </c>
      <c r="M93" t="s">
        <v>8221</v>
      </c>
      <c r="N93">
        <v>8</v>
      </c>
    </row>
    <row r="94" spans="9:14" x14ac:dyDescent="0.25">
      <c r="I94" s="29" t="s">
        <v>8219</v>
      </c>
      <c r="J94">
        <v>43</v>
      </c>
      <c r="M94" t="s">
        <v>8221</v>
      </c>
      <c r="N94">
        <v>8</v>
      </c>
    </row>
    <row r="95" spans="9:14" x14ac:dyDescent="0.25">
      <c r="I95" s="29" t="s">
        <v>8219</v>
      </c>
      <c r="J95">
        <v>15</v>
      </c>
      <c r="M95" t="s">
        <v>8221</v>
      </c>
      <c r="N95">
        <v>0</v>
      </c>
    </row>
    <row r="96" spans="9:14" x14ac:dyDescent="0.25">
      <c r="I96" s="29" t="s">
        <v>8219</v>
      </c>
      <c r="J96">
        <v>12</v>
      </c>
      <c r="M96" t="s">
        <v>8221</v>
      </c>
      <c r="N96">
        <v>2</v>
      </c>
    </row>
    <row r="97" spans="9:14" x14ac:dyDescent="0.25">
      <c r="I97" s="29" t="s">
        <v>8219</v>
      </c>
      <c r="J97">
        <v>21</v>
      </c>
      <c r="M97" t="s">
        <v>8221</v>
      </c>
      <c r="N97">
        <v>3</v>
      </c>
    </row>
    <row r="98" spans="9:14" x14ac:dyDescent="0.25">
      <c r="I98" s="29" t="s">
        <v>8219</v>
      </c>
      <c r="J98">
        <v>34</v>
      </c>
      <c r="M98" t="s">
        <v>8221</v>
      </c>
      <c r="N98">
        <v>0</v>
      </c>
    </row>
    <row r="99" spans="9:14" x14ac:dyDescent="0.25">
      <c r="I99" s="29" t="s">
        <v>8219</v>
      </c>
      <c r="J99">
        <v>8</v>
      </c>
      <c r="M99" t="s">
        <v>8221</v>
      </c>
      <c r="N99">
        <v>0</v>
      </c>
    </row>
    <row r="100" spans="9:14" x14ac:dyDescent="0.25">
      <c r="I100" s="29" t="s">
        <v>8219</v>
      </c>
      <c r="J100">
        <v>60</v>
      </c>
      <c r="M100" t="s">
        <v>8221</v>
      </c>
      <c r="N100">
        <v>11</v>
      </c>
    </row>
    <row r="101" spans="9:14" x14ac:dyDescent="0.25">
      <c r="I101" s="29" t="s">
        <v>8219</v>
      </c>
      <c r="J101">
        <v>39</v>
      </c>
      <c r="M101" t="s">
        <v>8221</v>
      </c>
      <c r="N101">
        <v>0</v>
      </c>
    </row>
    <row r="102" spans="9:14" x14ac:dyDescent="0.25">
      <c r="I102" s="29" t="s">
        <v>8219</v>
      </c>
      <c r="J102">
        <v>26</v>
      </c>
      <c r="M102" t="s">
        <v>8221</v>
      </c>
      <c r="N102">
        <v>1</v>
      </c>
    </row>
    <row r="103" spans="9:14" x14ac:dyDescent="0.25">
      <c r="I103" s="29" t="s">
        <v>8219</v>
      </c>
      <c r="J103">
        <v>35</v>
      </c>
      <c r="M103" t="s">
        <v>8221</v>
      </c>
      <c r="N103">
        <v>0</v>
      </c>
    </row>
    <row r="104" spans="9:14" x14ac:dyDescent="0.25">
      <c r="I104" s="29" t="s">
        <v>8219</v>
      </c>
      <c r="J104">
        <v>65</v>
      </c>
      <c r="M104" t="s">
        <v>8221</v>
      </c>
      <c r="N104">
        <v>17</v>
      </c>
    </row>
    <row r="105" spans="9:14" x14ac:dyDescent="0.25">
      <c r="I105" s="29" t="s">
        <v>8219</v>
      </c>
      <c r="J105">
        <v>49</v>
      </c>
      <c r="M105" t="s">
        <v>8221</v>
      </c>
      <c r="N105">
        <v>2</v>
      </c>
    </row>
    <row r="106" spans="9:14" x14ac:dyDescent="0.25">
      <c r="I106" s="29" t="s">
        <v>8219</v>
      </c>
      <c r="J106">
        <v>10</v>
      </c>
      <c r="M106" t="s">
        <v>8221</v>
      </c>
      <c r="N106">
        <v>1</v>
      </c>
    </row>
    <row r="107" spans="9:14" x14ac:dyDescent="0.25">
      <c r="I107" s="29" t="s">
        <v>8219</v>
      </c>
      <c r="J107">
        <v>60</v>
      </c>
      <c r="M107" t="s">
        <v>8221</v>
      </c>
      <c r="N107">
        <v>2</v>
      </c>
    </row>
    <row r="108" spans="9:14" x14ac:dyDescent="0.25">
      <c r="I108" s="29" t="s">
        <v>8219</v>
      </c>
      <c r="J108">
        <v>27</v>
      </c>
      <c r="M108" t="s">
        <v>8221</v>
      </c>
      <c r="N108">
        <v>16</v>
      </c>
    </row>
    <row r="109" spans="9:14" x14ac:dyDescent="0.25">
      <c r="I109" s="29" t="s">
        <v>8219</v>
      </c>
      <c r="J109">
        <v>69</v>
      </c>
      <c r="M109" t="s">
        <v>8221</v>
      </c>
      <c r="N109">
        <v>1</v>
      </c>
    </row>
    <row r="110" spans="9:14" x14ac:dyDescent="0.25">
      <c r="I110" s="29" t="s">
        <v>8219</v>
      </c>
      <c r="J110">
        <v>47</v>
      </c>
      <c r="M110" t="s">
        <v>8221</v>
      </c>
      <c r="N110">
        <v>4</v>
      </c>
    </row>
    <row r="111" spans="9:14" x14ac:dyDescent="0.25">
      <c r="I111" s="29" t="s">
        <v>8219</v>
      </c>
      <c r="J111">
        <v>47</v>
      </c>
      <c r="M111" t="s">
        <v>8221</v>
      </c>
      <c r="N111">
        <v>5</v>
      </c>
    </row>
    <row r="112" spans="9:14" x14ac:dyDescent="0.25">
      <c r="I112" s="29" t="s">
        <v>8219</v>
      </c>
      <c r="J112">
        <v>26</v>
      </c>
      <c r="M112" t="s">
        <v>8221</v>
      </c>
      <c r="N112">
        <v>7</v>
      </c>
    </row>
    <row r="113" spans="9:14" x14ac:dyDescent="0.25">
      <c r="I113" s="29" t="s">
        <v>8219</v>
      </c>
      <c r="J113">
        <v>53</v>
      </c>
      <c r="M113" t="s">
        <v>8221</v>
      </c>
      <c r="N113">
        <v>0</v>
      </c>
    </row>
    <row r="114" spans="9:14" x14ac:dyDescent="0.25">
      <c r="I114" s="29" t="s">
        <v>8219</v>
      </c>
      <c r="J114">
        <v>81</v>
      </c>
      <c r="M114" t="s">
        <v>8221</v>
      </c>
      <c r="N114">
        <v>12</v>
      </c>
    </row>
    <row r="115" spans="9:14" x14ac:dyDescent="0.25">
      <c r="I115" s="29" t="s">
        <v>8219</v>
      </c>
      <c r="J115">
        <v>78</v>
      </c>
      <c r="M115" t="s">
        <v>8221</v>
      </c>
      <c r="N115">
        <v>2</v>
      </c>
    </row>
    <row r="116" spans="9:14" x14ac:dyDescent="0.25">
      <c r="I116" s="29" t="s">
        <v>8219</v>
      </c>
      <c r="J116">
        <v>35</v>
      </c>
      <c r="M116" t="s">
        <v>8221</v>
      </c>
      <c r="N116">
        <v>5</v>
      </c>
    </row>
    <row r="117" spans="9:14" x14ac:dyDescent="0.25">
      <c r="I117" s="29" t="s">
        <v>8219</v>
      </c>
      <c r="J117">
        <v>22</v>
      </c>
      <c r="M117" t="s">
        <v>8221</v>
      </c>
      <c r="N117">
        <v>2</v>
      </c>
    </row>
    <row r="118" spans="9:14" x14ac:dyDescent="0.25">
      <c r="I118" s="29" t="s">
        <v>8219</v>
      </c>
      <c r="J118">
        <v>57</v>
      </c>
      <c r="M118" t="s">
        <v>8221</v>
      </c>
      <c r="N118">
        <v>3</v>
      </c>
    </row>
    <row r="119" spans="9:14" x14ac:dyDescent="0.25">
      <c r="I119" s="29" t="s">
        <v>8219</v>
      </c>
      <c r="J119">
        <v>27</v>
      </c>
      <c r="M119" t="s">
        <v>8221</v>
      </c>
      <c r="N119">
        <v>0</v>
      </c>
    </row>
    <row r="120" spans="9:14" x14ac:dyDescent="0.25">
      <c r="I120" s="29" t="s">
        <v>8219</v>
      </c>
      <c r="J120">
        <v>39</v>
      </c>
      <c r="M120" t="s">
        <v>8221</v>
      </c>
      <c r="N120">
        <v>49</v>
      </c>
    </row>
    <row r="121" spans="9:14" x14ac:dyDescent="0.25">
      <c r="I121" s="29" t="s">
        <v>8219</v>
      </c>
      <c r="J121">
        <v>37</v>
      </c>
      <c r="M121" t="s">
        <v>8221</v>
      </c>
      <c r="N121">
        <v>1</v>
      </c>
    </row>
    <row r="122" spans="9:14" x14ac:dyDescent="0.25">
      <c r="I122" s="29" t="s">
        <v>8219</v>
      </c>
      <c r="J122">
        <v>137</v>
      </c>
      <c r="M122" t="s">
        <v>8221</v>
      </c>
      <c r="N122">
        <v>2</v>
      </c>
    </row>
    <row r="123" spans="9:14" x14ac:dyDescent="0.25">
      <c r="I123" s="29" t="s">
        <v>8219</v>
      </c>
      <c r="J123">
        <v>376</v>
      </c>
      <c r="M123" t="s">
        <v>8221</v>
      </c>
      <c r="N123">
        <v>0</v>
      </c>
    </row>
    <row r="124" spans="9:14" x14ac:dyDescent="0.25">
      <c r="I124" s="29" t="s">
        <v>8219</v>
      </c>
      <c r="J124">
        <v>202</v>
      </c>
      <c r="M124" t="s">
        <v>8221</v>
      </c>
      <c r="N124">
        <v>0</v>
      </c>
    </row>
    <row r="125" spans="9:14" x14ac:dyDescent="0.25">
      <c r="I125" s="29" t="s">
        <v>8219</v>
      </c>
      <c r="J125">
        <v>328</v>
      </c>
      <c r="M125" t="s">
        <v>8221</v>
      </c>
      <c r="N125">
        <v>11</v>
      </c>
    </row>
    <row r="126" spans="9:14" x14ac:dyDescent="0.25">
      <c r="I126" s="29" t="s">
        <v>8219</v>
      </c>
      <c r="J126">
        <v>84</v>
      </c>
      <c r="M126" t="s">
        <v>8221</v>
      </c>
      <c r="N126">
        <v>1</v>
      </c>
    </row>
    <row r="127" spans="9:14" x14ac:dyDescent="0.25">
      <c r="I127" s="29" t="s">
        <v>8219</v>
      </c>
      <c r="J127">
        <v>96</v>
      </c>
      <c r="M127" t="s">
        <v>8221</v>
      </c>
      <c r="N127">
        <v>8</v>
      </c>
    </row>
    <row r="128" spans="9:14" x14ac:dyDescent="0.25">
      <c r="I128" s="29" t="s">
        <v>8219</v>
      </c>
      <c r="J128">
        <v>223</v>
      </c>
      <c r="M128" t="s">
        <v>8221</v>
      </c>
      <c r="N128">
        <v>5</v>
      </c>
    </row>
    <row r="129" spans="9:14" x14ac:dyDescent="0.25">
      <c r="I129" s="29" t="s">
        <v>8219</v>
      </c>
      <c r="J129">
        <v>62</v>
      </c>
      <c r="M129" t="s">
        <v>8221</v>
      </c>
      <c r="N129">
        <v>39</v>
      </c>
    </row>
    <row r="130" spans="9:14" x14ac:dyDescent="0.25">
      <c r="I130" s="29" t="s">
        <v>8219</v>
      </c>
      <c r="J130">
        <v>146</v>
      </c>
      <c r="M130" t="s">
        <v>8221</v>
      </c>
      <c r="N130">
        <v>0</v>
      </c>
    </row>
    <row r="131" spans="9:14" x14ac:dyDescent="0.25">
      <c r="I131" s="29" t="s">
        <v>8219</v>
      </c>
      <c r="J131">
        <v>235</v>
      </c>
      <c r="M131" t="s">
        <v>8221</v>
      </c>
      <c r="N131">
        <v>0</v>
      </c>
    </row>
    <row r="132" spans="9:14" x14ac:dyDescent="0.25">
      <c r="I132" s="29" t="s">
        <v>8219</v>
      </c>
      <c r="J132">
        <v>437</v>
      </c>
      <c r="M132" t="s">
        <v>8221</v>
      </c>
      <c r="N132">
        <v>2</v>
      </c>
    </row>
    <row r="133" spans="9:14" x14ac:dyDescent="0.25">
      <c r="I133" s="29" t="s">
        <v>8219</v>
      </c>
      <c r="J133">
        <v>77</v>
      </c>
      <c r="M133" t="s">
        <v>8221</v>
      </c>
      <c r="N133">
        <v>170</v>
      </c>
    </row>
    <row r="134" spans="9:14" x14ac:dyDescent="0.25">
      <c r="I134" s="29" t="s">
        <v>8219</v>
      </c>
      <c r="J134">
        <v>108</v>
      </c>
      <c r="M134" t="s">
        <v>8221</v>
      </c>
      <c r="N134">
        <v>5</v>
      </c>
    </row>
    <row r="135" spans="9:14" x14ac:dyDescent="0.25">
      <c r="I135" s="29" t="s">
        <v>8219</v>
      </c>
      <c r="J135">
        <v>7</v>
      </c>
      <c r="M135" t="s">
        <v>8221</v>
      </c>
      <c r="N135">
        <v>14</v>
      </c>
    </row>
    <row r="136" spans="9:14" x14ac:dyDescent="0.25">
      <c r="I136" s="29" t="s">
        <v>8219</v>
      </c>
      <c r="J136">
        <v>314</v>
      </c>
      <c r="M136" t="s">
        <v>8221</v>
      </c>
      <c r="N136">
        <v>1</v>
      </c>
    </row>
    <row r="137" spans="9:14" x14ac:dyDescent="0.25">
      <c r="I137" s="29" t="s">
        <v>8219</v>
      </c>
      <c r="J137">
        <v>188</v>
      </c>
      <c r="M137" t="s">
        <v>8221</v>
      </c>
      <c r="N137">
        <v>0</v>
      </c>
    </row>
    <row r="138" spans="9:14" x14ac:dyDescent="0.25">
      <c r="I138" s="29" t="s">
        <v>8219</v>
      </c>
      <c r="J138">
        <v>275</v>
      </c>
      <c r="M138" t="s">
        <v>8221</v>
      </c>
      <c r="N138">
        <v>124</v>
      </c>
    </row>
    <row r="139" spans="9:14" x14ac:dyDescent="0.25">
      <c r="I139" s="29" t="s">
        <v>8219</v>
      </c>
      <c r="J139">
        <v>560</v>
      </c>
      <c r="M139" t="s">
        <v>8221</v>
      </c>
      <c r="N139">
        <v>0</v>
      </c>
    </row>
    <row r="140" spans="9:14" x14ac:dyDescent="0.25">
      <c r="I140" s="29" t="s">
        <v>8219</v>
      </c>
      <c r="J140">
        <v>688</v>
      </c>
      <c r="M140" t="s">
        <v>8221</v>
      </c>
      <c r="N140">
        <v>0</v>
      </c>
    </row>
    <row r="141" spans="9:14" x14ac:dyDescent="0.25">
      <c r="I141" s="29" t="s">
        <v>8219</v>
      </c>
      <c r="J141">
        <v>942</v>
      </c>
      <c r="M141" t="s">
        <v>8221</v>
      </c>
      <c r="N141">
        <v>55</v>
      </c>
    </row>
    <row r="142" spans="9:14" x14ac:dyDescent="0.25">
      <c r="I142" s="29" t="s">
        <v>8219</v>
      </c>
      <c r="J142">
        <v>88</v>
      </c>
      <c r="M142" t="s">
        <v>8221</v>
      </c>
      <c r="N142">
        <v>140</v>
      </c>
    </row>
    <row r="143" spans="9:14" x14ac:dyDescent="0.25">
      <c r="I143" s="29" t="s">
        <v>8219</v>
      </c>
      <c r="J143">
        <v>220</v>
      </c>
      <c r="M143" t="s">
        <v>8221</v>
      </c>
      <c r="N143">
        <v>21</v>
      </c>
    </row>
    <row r="144" spans="9:14" x14ac:dyDescent="0.25">
      <c r="I144" s="29" t="s">
        <v>8219</v>
      </c>
      <c r="J144">
        <v>145</v>
      </c>
      <c r="M144" t="s">
        <v>8221</v>
      </c>
      <c r="N144">
        <v>1</v>
      </c>
    </row>
    <row r="145" spans="9:14" x14ac:dyDescent="0.25">
      <c r="I145" s="29" t="s">
        <v>8219</v>
      </c>
      <c r="J145">
        <v>963</v>
      </c>
      <c r="M145" t="s">
        <v>8221</v>
      </c>
      <c r="N145">
        <v>147</v>
      </c>
    </row>
    <row r="146" spans="9:14" x14ac:dyDescent="0.25">
      <c r="I146" s="29" t="s">
        <v>8219</v>
      </c>
      <c r="J146">
        <v>91</v>
      </c>
      <c r="M146" t="s">
        <v>8221</v>
      </c>
      <c r="N146">
        <v>11</v>
      </c>
    </row>
    <row r="147" spans="9:14" x14ac:dyDescent="0.25">
      <c r="I147" s="29" t="s">
        <v>8219</v>
      </c>
      <c r="J147">
        <v>58</v>
      </c>
      <c r="M147" t="s">
        <v>8221</v>
      </c>
      <c r="N147">
        <v>125</v>
      </c>
    </row>
    <row r="148" spans="9:14" x14ac:dyDescent="0.25">
      <c r="I148" s="29" t="s">
        <v>8219</v>
      </c>
      <c r="J148">
        <v>36</v>
      </c>
      <c r="M148" t="s">
        <v>8221</v>
      </c>
      <c r="N148">
        <v>1</v>
      </c>
    </row>
    <row r="149" spans="9:14" x14ac:dyDescent="0.25">
      <c r="I149" s="29" t="s">
        <v>8219</v>
      </c>
      <c r="J149">
        <v>165</v>
      </c>
      <c r="M149" t="s">
        <v>8221</v>
      </c>
      <c r="N149">
        <v>0</v>
      </c>
    </row>
    <row r="150" spans="9:14" x14ac:dyDescent="0.25">
      <c r="I150" s="29" t="s">
        <v>8219</v>
      </c>
      <c r="J150">
        <v>111</v>
      </c>
      <c r="M150" t="s">
        <v>8221</v>
      </c>
      <c r="N150">
        <v>0</v>
      </c>
    </row>
    <row r="151" spans="9:14" x14ac:dyDescent="0.25">
      <c r="I151" s="29" t="s">
        <v>8219</v>
      </c>
      <c r="J151">
        <v>1596</v>
      </c>
      <c r="M151" t="s">
        <v>8221</v>
      </c>
      <c r="N151">
        <v>3</v>
      </c>
    </row>
    <row r="152" spans="9:14" x14ac:dyDescent="0.25">
      <c r="I152" s="29" t="s">
        <v>8219</v>
      </c>
      <c r="J152">
        <v>61</v>
      </c>
      <c r="M152" t="s">
        <v>8221</v>
      </c>
      <c r="N152">
        <v>0</v>
      </c>
    </row>
    <row r="153" spans="9:14" x14ac:dyDescent="0.25">
      <c r="I153" s="29" t="s">
        <v>8219</v>
      </c>
      <c r="J153">
        <v>287</v>
      </c>
      <c r="M153" t="s">
        <v>8221</v>
      </c>
      <c r="N153">
        <v>0</v>
      </c>
    </row>
    <row r="154" spans="9:14" x14ac:dyDescent="0.25">
      <c r="I154" s="29" t="s">
        <v>8219</v>
      </c>
      <c r="J154">
        <v>65</v>
      </c>
      <c r="M154" t="s">
        <v>8221</v>
      </c>
      <c r="N154">
        <v>0</v>
      </c>
    </row>
    <row r="155" spans="9:14" x14ac:dyDescent="0.25">
      <c r="I155" s="29" t="s">
        <v>8219</v>
      </c>
      <c r="J155">
        <v>118</v>
      </c>
      <c r="M155" t="s">
        <v>8221</v>
      </c>
      <c r="N155">
        <v>0</v>
      </c>
    </row>
    <row r="156" spans="9:14" x14ac:dyDescent="0.25">
      <c r="I156" s="29" t="s">
        <v>8219</v>
      </c>
      <c r="J156">
        <v>113</v>
      </c>
      <c r="M156" t="s">
        <v>8221</v>
      </c>
      <c r="N156">
        <v>3</v>
      </c>
    </row>
    <row r="157" spans="9:14" x14ac:dyDescent="0.25">
      <c r="I157" s="29" t="s">
        <v>8219</v>
      </c>
      <c r="J157">
        <v>332</v>
      </c>
      <c r="M157" t="s">
        <v>8221</v>
      </c>
      <c r="N157">
        <v>0</v>
      </c>
    </row>
    <row r="158" spans="9:14" x14ac:dyDescent="0.25">
      <c r="I158" s="29" t="s">
        <v>8219</v>
      </c>
      <c r="J158">
        <v>62</v>
      </c>
      <c r="M158" t="s">
        <v>8221</v>
      </c>
      <c r="N158">
        <v>1</v>
      </c>
    </row>
    <row r="159" spans="9:14" x14ac:dyDescent="0.25">
      <c r="I159" s="29" t="s">
        <v>8219</v>
      </c>
      <c r="J159">
        <v>951</v>
      </c>
      <c r="M159" t="s">
        <v>8221</v>
      </c>
      <c r="N159">
        <v>3</v>
      </c>
    </row>
    <row r="160" spans="9:14" x14ac:dyDescent="0.25">
      <c r="I160" s="29" t="s">
        <v>8219</v>
      </c>
      <c r="J160">
        <v>415</v>
      </c>
      <c r="M160" t="s">
        <v>8221</v>
      </c>
      <c r="N160">
        <v>22</v>
      </c>
    </row>
    <row r="161" spans="9:14" x14ac:dyDescent="0.25">
      <c r="I161" s="29" t="s">
        <v>8219</v>
      </c>
      <c r="J161">
        <v>305</v>
      </c>
      <c r="M161" t="s">
        <v>8221</v>
      </c>
      <c r="N161">
        <v>26</v>
      </c>
    </row>
    <row r="162" spans="9:14" x14ac:dyDescent="0.25">
      <c r="I162" s="29" t="s">
        <v>8219</v>
      </c>
      <c r="J162">
        <v>2139</v>
      </c>
      <c r="M162" t="s">
        <v>8221</v>
      </c>
      <c r="N162">
        <v>4</v>
      </c>
    </row>
    <row r="163" spans="9:14" x14ac:dyDescent="0.25">
      <c r="I163" s="29" t="s">
        <v>8219</v>
      </c>
      <c r="J163">
        <v>79</v>
      </c>
      <c r="M163" t="s">
        <v>8221</v>
      </c>
      <c r="N163">
        <v>0</v>
      </c>
    </row>
    <row r="164" spans="9:14" x14ac:dyDescent="0.25">
      <c r="I164" s="29" t="s">
        <v>8219</v>
      </c>
      <c r="J164">
        <v>179</v>
      </c>
      <c r="M164" t="s">
        <v>8221</v>
      </c>
      <c r="N164">
        <v>4</v>
      </c>
    </row>
    <row r="165" spans="9:14" x14ac:dyDescent="0.25">
      <c r="I165" s="29" t="s">
        <v>8219</v>
      </c>
      <c r="J165">
        <v>202</v>
      </c>
      <c r="M165" t="s">
        <v>8221</v>
      </c>
      <c r="N165">
        <v>9</v>
      </c>
    </row>
    <row r="166" spans="9:14" x14ac:dyDescent="0.25">
      <c r="I166" s="29" t="s">
        <v>8219</v>
      </c>
      <c r="J166">
        <v>760</v>
      </c>
      <c r="M166" t="s">
        <v>8221</v>
      </c>
      <c r="N166">
        <v>5</v>
      </c>
    </row>
    <row r="167" spans="9:14" x14ac:dyDescent="0.25">
      <c r="I167" s="29" t="s">
        <v>8219</v>
      </c>
      <c r="J167">
        <v>563</v>
      </c>
      <c r="M167" t="s">
        <v>8221</v>
      </c>
      <c r="N167">
        <v>14</v>
      </c>
    </row>
    <row r="168" spans="9:14" x14ac:dyDescent="0.25">
      <c r="I168" s="29" t="s">
        <v>8219</v>
      </c>
      <c r="J168">
        <v>135</v>
      </c>
      <c r="M168" t="s">
        <v>8221</v>
      </c>
      <c r="N168">
        <v>1</v>
      </c>
    </row>
    <row r="169" spans="9:14" x14ac:dyDescent="0.25">
      <c r="I169" s="29" t="s">
        <v>8219</v>
      </c>
      <c r="J169">
        <v>290</v>
      </c>
      <c r="M169" t="s">
        <v>8221</v>
      </c>
      <c r="N169">
        <v>10</v>
      </c>
    </row>
    <row r="170" spans="9:14" x14ac:dyDescent="0.25">
      <c r="I170" s="29" t="s">
        <v>8219</v>
      </c>
      <c r="J170">
        <v>447</v>
      </c>
      <c r="M170" t="s">
        <v>8221</v>
      </c>
      <c r="N170">
        <v>3</v>
      </c>
    </row>
    <row r="171" spans="9:14" x14ac:dyDescent="0.25">
      <c r="I171" s="29" t="s">
        <v>8219</v>
      </c>
      <c r="J171">
        <v>232</v>
      </c>
      <c r="M171" t="s">
        <v>8221</v>
      </c>
      <c r="N171">
        <v>1</v>
      </c>
    </row>
    <row r="172" spans="9:14" x14ac:dyDescent="0.25">
      <c r="I172" s="29" t="s">
        <v>8219</v>
      </c>
      <c r="J172">
        <v>168</v>
      </c>
      <c r="M172" t="s">
        <v>8221</v>
      </c>
      <c r="N172">
        <v>0</v>
      </c>
    </row>
    <row r="173" spans="9:14" x14ac:dyDescent="0.25">
      <c r="I173" s="29" t="s">
        <v>8219</v>
      </c>
      <c r="J173">
        <v>128</v>
      </c>
      <c r="M173" t="s">
        <v>8221</v>
      </c>
      <c r="N173">
        <v>5</v>
      </c>
    </row>
    <row r="174" spans="9:14" x14ac:dyDescent="0.25">
      <c r="I174" s="29" t="s">
        <v>8219</v>
      </c>
      <c r="J174">
        <v>493</v>
      </c>
      <c r="M174" t="s">
        <v>8221</v>
      </c>
      <c r="N174">
        <v>2</v>
      </c>
    </row>
    <row r="175" spans="9:14" x14ac:dyDescent="0.25">
      <c r="I175" s="29" t="s">
        <v>8219</v>
      </c>
      <c r="J175">
        <v>131</v>
      </c>
      <c r="M175" t="s">
        <v>8221</v>
      </c>
      <c r="N175">
        <v>68</v>
      </c>
    </row>
    <row r="176" spans="9:14" x14ac:dyDescent="0.25">
      <c r="I176" s="29" t="s">
        <v>8219</v>
      </c>
      <c r="J176">
        <v>50</v>
      </c>
      <c r="M176" t="s">
        <v>8221</v>
      </c>
      <c r="N176">
        <v>3</v>
      </c>
    </row>
    <row r="177" spans="9:14" x14ac:dyDescent="0.25">
      <c r="I177" s="29" t="s">
        <v>8219</v>
      </c>
      <c r="J177">
        <v>665</v>
      </c>
      <c r="M177" t="s">
        <v>8221</v>
      </c>
      <c r="N177">
        <v>34</v>
      </c>
    </row>
    <row r="178" spans="9:14" x14ac:dyDescent="0.25">
      <c r="I178" s="29" t="s">
        <v>8219</v>
      </c>
      <c r="J178">
        <v>129</v>
      </c>
      <c r="M178" t="s">
        <v>8221</v>
      </c>
      <c r="N178">
        <v>0</v>
      </c>
    </row>
    <row r="179" spans="9:14" x14ac:dyDescent="0.25">
      <c r="I179" s="29" t="s">
        <v>8219</v>
      </c>
      <c r="J179">
        <v>142</v>
      </c>
      <c r="M179" t="s">
        <v>8221</v>
      </c>
      <c r="N179">
        <v>3</v>
      </c>
    </row>
    <row r="180" spans="9:14" x14ac:dyDescent="0.25">
      <c r="I180" s="29" t="s">
        <v>8219</v>
      </c>
      <c r="J180">
        <v>2436</v>
      </c>
      <c r="M180" t="s">
        <v>8221</v>
      </c>
      <c r="N180">
        <v>0</v>
      </c>
    </row>
    <row r="181" spans="9:14" x14ac:dyDescent="0.25">
      <c r="I181" s="29" t="s">
        <v>8219</v>
      </c>
      <c r="J181">
        <v>244</v>
      </c>
      <c r="M181" t="s">
        <v>8221</v>
      </c>
      <c r="N181">
        <v>70</v>
      </c>
    </row>
    <row r="182" spans="9:14" x14ac:dyDescent="0.25">
      <c r="I182" s="29" t="s">
        <v>8219</v>
      </c>
      <c r="J182">
        <v>298</v>
      </c>
      <c r="M182" t="s">
        <v>8221</v>
      </c>
      <c r="N182">
        <v>1</v>
      </c>
    </row>
    <row r="183" spans="9:14" x14ac:dyDescent="0.25">
      <c r="I183" s="29" t="s">
        <v>8219</v>
      </c>
      <c r="J183">
        <v>251</v>
      </c>
      <c r="M183" t="s">
        <v>8221</v>
      </c>
      <c r="N183">
        <v>1</v>
      </c>
    </row>
    <row r="184" spans="9:14" x14ac:dyDescent="0.25">
      <c r="I184" s="29" t="s">
        <v>8219</v>
      </c>
      <c r="J184">
        <v>108</v>
      </c>
      <c r="M184" t="s">
        <v>8221</v>
      </c>
      <c r="N184">
        <v>1</v>
      </c>
    </row>
    <row r="185" spans="9:14" x14ac:dyDescent="0.25">
      <c r="I185" s="29" t="s">
        <v>8219</v>
      </c>
      <c r="J185">
        <v>82</v>
      </c>
      <c r="M185" t="s">
        <v>8221</v>
      </c>
      <c r="N185">
        <v>2</v>
      </c>
    </row>
    <row r="186" spans="9:14" x14ac:dyDescent="0.25">
      <c r="I186" s="29" t="s">
        <v>8219</v>
      </c>
      <c r="J186">
        <v>74</v>
      </c>
      <c r="M186" t="s">
        <v>8221</v>
      </c>
      <c r="N186">
        <v>2</v>
      </c>
    </row>
    <row r="187" spans="9:14" x14ac:dyDescent="0.25">
      <c r="I187" s="29" t="s">
        <v>8219</v>
      </c>
      <c r="J187">
        <v>189</v>
      </c>
      <c r="M187" t="s">
        <v>8221</v>
      </c>
      <c r="N187">
        <v>34</v>
      </c>
    </row>
    <row r="188" spans="9:14" x14ac:dyDescent="0.25">
      <c r="I188" s="29" t="s">
        <v>8219</v>
      </c>
      <c r="J188">
        <v>80</v>
      </c>
      <c r="M188" t="s">
        <v>8221</v>
      </c>
      <c r="N188">
        <v>2</v>
      </c>
    </row>
    <row r="189" spans="9:14" x14ac:dyDescent="0.25">
      <c r="I189" s="29" t="s">
        <v>8219</v>
      </c>
      <c r="J189">
        <v>576</v>
      </c>
      <c r="M189" t="s">
        <v>8221</v>
      </c>
      <c r="N189">
        <v>0</v>
      </c>
    </row>
    <row r="190" spans="9:14" x14ac:dyDescent="0.25">
      <c r="I190" s="29" t="s">
        <v>8219</v>
      </c>
      <c r="J190">
        <v>202</v>
      </c>
      <c r="M190" t="s">
        <v>8221</v>
      </c>
      <c r="N190">
        <v>1</v>
      </c>
    </row>
    <row r="191" spans="9:14" x14ac:dyDescent="0.25">
      <c r="I191" s="29" t="s">
        <v>8219</v>
      </c>
      <c r="J191">
        <v>238</v>
      </c>
      <c r="M191" t="s">
        <v>8221</v>
      </c>
      <c r="N191">
        <v>8</v>
      </c>
    </row>
    <row r="192" spans="9:14" x14ac:dyDescent="0.25">
      <c r="I192" s="29" t="s">
        <v>8219</v>
      </c>
      <c r="J192">
        <v>36</v>
      </c>
      <c r="M192" t="s">
        <v>8221</v>
      </c>
      <c r="N192">
        <v>4</v>
      </c>
    </row>
    <row r="193" spans="9:14" x14ac:dyDescent="0.25">
      <c r="I193" s="29" t="s">
        <v>8219</v>
      </c>
      <c r="J193">
        <v>150</v>
      </c>
      <c r="M193" t="s">
        <v>8221</v>
      </c>
      <c r="N193">
        <v>28</v>
      </c>
    </row>
    <row r="194" spans="9:14" x14ac:dyDescent="0.25">
      <c r="I194" s="29" t="s">
        <v>8219</v>
      </c>
      <c r="J194">
        <v>146</v>
      </c>
      <c r="M194" t="s">
        <v>8221</v>
      </c>
      <c r="N194">
        <v>0</v>
      </c>
    </row>
    <row r="195" spans="9:14" x14ac:dyDescent="0.25">
      <c r="I195" s="29" t="s">
        <v>8219</v>
      </c>
      <c r="J195">
        <v>222</v>
      </c>
      <c r="M195" t="s">
        <v>8221</v>
      </c>
      <c r="N195">
        <v>6</v>
      </c>
    </row>
    <row r="196" spans="9:14" x14ac:dyDescent="0.25">
      <c r="I196" s="29" t="s">
        <v>8219</v>
      </c>
      <c r="J196">
        <v>120</v>
      </c>
      <c r="M196" t="s">
        <v>8221</v>
      </c>
      <c r="N196">
        <v>22</v>
      </c>
    </row>
    <row r="197" spans="9:14" x14ac:dyDescent="0.25">
      <c r="I197" s="29" t="s">
        <v>8219</v>
      </c>
      <c r="J197">
        <v>126</v>
      </c>
      <c r="M197" t="s">
        <v>8221</v>
      </c>
      <c r="N197">
        <v>0</v>
      </c>
    </row>
    <row r="198" spans="9:14" x14ac:dyDescent="0.25">
      <c r="I198" s="29" t="s">
        <v>8219</v>
      </c>
      <c r="J198">
        <v>158</v>
      </c>
      <c r="M198" t="s">
        <v>8221</v>
      </c>
      <c r="N198">
        <v>1</v>
      </c>
    </row>
    <row r="199" spans="9:14" x14ac:dyDescent="0.25">
      <c r="I199" s="29" t="s">
        <v>8219</v>
      </c>
      <c r="J199">
        <v>316</v>
      </c>
      <c r="M199" t="s">
        <v>8221</v>
      </c>
      <c r="N199">
        <v>20</v>
      </c>
    </row>
    <row r="200" spans="9:14" x14ac:dyDescent="0.25">
      <c r="I200" s="29" t="s">
        <v>8219</v>
      </c>
      <c r="J200">
        <v>284</v>
      </c>
      <c r="M200" t="s">
        <v>8221</v>
      </c>
      <c r="N200">
        <v>0</v>
      </c>
    </row>
    <row r="201" spans="9:14" x14ac:dyDescent="0.25">
      <c r="I201" s="29" t="s">
        <v>8219</v>
      </c>
      <c r="J201">
        <v>51</v>
      </c>
      <c r="M201" t="s">
        <v>8221</v>
      </c>
      <c r="N201">
        <v>1</v>
      </c>
    </row>
    <row r="202" spans="9:14" x14ac:dyDescent="0.25">
      <c r="I202" s="29" t="s">
        <v>8219</v>
      </c>
      <c r="J202">
        <v>158</v>
      </c>
      <c r="M202" t="s">
        <v>8221</v>
      </c>
      <c r="N202">
        <v>3</v>
      </c>
    </row>
    <row r="203" spans="9:14" x14ac:dyDescent="0.25">
      <c r="I203" s="29" t="s">
        <v>8219</v>
      </c>
      <c r="J203">
        <v>337</v>
      </c>
      <c r="M203" t="s">
        <v>8221</v>
      </c>
      <c r="N203">
        <v>2</v>
      </c>
    </row>
    <row r="204" spans="9:14" x14ac:dyDescent="0.25">
      <c r="I204" s="29" t="s">
        <v>8219</v>
      </c>
      <c r="J204">
        <v>186</v>
      </c>
      <c r="M204" t="s">
        <v>8221</v>
      </c>
      <c r="N204">
        <v>0</v>
      </c>
    </row>
    <row r="205" spans="9:14" x14ac:dyDescent="0.25">
      <c r="I205" s="29" t="s">
        <v>8219</v>
      </c>
      <c r="J205">
        <v>58</v>
      </c>
      <c r="M205" t="s">
        <v>8221</v>
      </c>
      <c r="N205">
        <v>2</v>
      </c>
    </row>
    <row r="206" spans="9:14" x14ac:dyDescent="0.25">
      <c r="I206" s="29" t="s">
        <v>8219</v>
      </c>
      <c r="J206">
        <v>82</v>
      </c>
      <c r="M206" t="s">
        <v>8221</v>
      </c>
      <c r="N206">
        <v>1</v>
      </c>
    </row>
    <row r="207" spans="9:14" x14ac:dyDescent="0.25">
      <c r="I207" s="29" t="s">
        <v>8219</v>
      </c>
      <c r="J207">
        <v>736</v>
      </c>
      <c r="M207" t="s">
        <v>8221</v>
      </c>
      <c r="N207">
        <v>0</v>
      </c>
    </row>
    <row r="208" spans="9:14" x14ac:dyDescent="0.25">
      <c r="I208" s="29" t="s">
        <v>8219</v>
      </c>
      <c r="J208">
        <v>1151</v>
      </c>
      <c r="M208" t="s">
        <v>8221</v>
      </c>
      <c r="N208">
        <v>1</v>
      </c>
    </row>
    <row r="209" spans="9:14" x14ac:dyDescent="0.25">
      <c r="I209" s="29" t="s">
        <v>8219</v>
      </c>
      <c r="J209">
        <v>34</v>
      </c>
      <c r="M209" t="s">
        <v>8221</v>
      </c>
      <c r="N209">
        <v>0</v>
      </c>
    </row>
    <row r="210" spans="9:14" x14ac:dyDescent="0.25">
      <c r="I210" s="29" t="s">
        <v>8219</v>
      </c>
      <c r="J210">
        <v>498</v>
      </c>
      <c r="M210" t="s">
        <v>8221</v>
      </c>
      <c r="N210">
        <v>5</v>
      </c>
    </row>
    <row r="211" spans="9:14" x14ac:dyDescent="0.25">
      <c r="I211" s="29" t="s">
        <v>8219</v>
      </c>
      <c r="J211">
        <v>167</v>
      </c>
      <c r="M211" t="s">
        <v>8221</v>
      </c>
      <c r="N211">
        <v>1</v>
      </c>
    </row>
    <row r="212" spans="9:14" x14ac:dyDescent="0.25">
      <c r="I212" s="29" t="s">
        <v>8219</v>
      </c>
      <c r="J212">
        <v>340</v>
      </c>
      <c r="M212" t="s">
        <v>8221</v>
      </c>
      <c r="N212">
        <v>1</v>
      </c>
    </row>
    <row r="213" spans="9:14" x14ac:dyDescent="0.25">
      <c r="I213" s="29" t="s">
        <v>8219</v>
      </c>
      <c r="J213">
        <v>438</v>
      </c>
      <c r="M213" t="s">
        <v>8221</v>
      </c>
      <c r="N213">
        <v>2</v>
      </c>
    </row>
    <row r="214" spans="9:14" x14ac:dyDescent="0.25">
      <c r="I214" s="29" t="s">
        <v>8219</v>
      </c>
      <c r="J214">
        <v>555</v>
      </c>
      <c r="M214" t="s">
        <v>8221</v>
      </c>
      <c r="N214">
        <v>0</v>
      </c>
    </row>
    <row r="215" spans="9:14" x14ac:dyDescent="0.25">
      <c r="I215" s="29" t="s">
        <v>8219</v>
      </c>
      <c r="J215">
        <v>266</v>
      </c>
      <c r="M215" t="s">
        <v>8221</v>
      </c>
      <c r="N215">
        <v>9</v>
      </c>
    </row>
    <row r="216" spans="9:14" x14ac:dyDescent="0.25">
      <c r="I216" s="29" t="s">
        <v>8219</v>
      </c>
      <c r="J216">
        <v>69</v>
      </c>
      <c r="M216" t="s">
        <v>8221</v>
      </c>
      <c r="N216">
        <v>4</v>
      </c>
    </row>
    <row r="217" spans="9:14" x14ac:dyDescent="0.25">
      <c r="I217" s="29" t="s">
        <v>8219</v>
      </c>
      <c r="J217">
        <v>80</v>
      </c>
      <c r="M217" t="s">
        <v>8221</v>
      </c>
      <c r="N217">
        <v>4</v>
      </c>
    </row>
    <row r="218" spans="9:14" x14ac:dyDescent="0.25">
      <c r="I218" s="29" t="s">
        <v>8219</v>
      </c>
      <c r="J218">
        <v>493</v>
      </c>
      <c r="M218" t="s">
        <v>8221</v>
      </c>
      <c r="N218">
        <v>1</v>
      </c>
    </row>
    <row r="219" spans="9:14" x14ac:dyDescent="0.25">
      <c r="I219" s="29" t="s">
        <v>8219</v>
      </c>
      <c r="J219">
        <v>31</v>
      </c>
      <c r="M219" t="s">
        <v>8221</v>
      </c>
      <c r="N219">
        <v>1</v>
      </c>
    </row>
    <row r="220" spans="9:14" x14ac:dyDescent="0.25">
      <c r="I220" s="29" t="s">
        <v>8219</v>
      </c>
      <c r="J220">
        <v>236</v>
      </c>
      <c r="M220" t="s">
        <v>8221</v>
      </c>
      <c r="N220">
        <v>7</v>
      </c>
    </row>
    <row r="221" spans="9:14" x14ac:dyDescent="0.25">
      <c r="I221" s="29" t="s">
        <v>8219</v>
      </c>
      <c r="J221">
        <v>89</v>
      </c>
      <c r="M221" t="s">
        <v>8221</v>
      </c>
      <c r="N221">
        <v>5</v>
      </c>
    </row>
    <row r="222" spans="9:14" x14ac:dyDescent="0.25">
      <c r="I222" s="29" t="s">
        <v>8219</v>
      </c>
      <c r="J222">
        <v>299</v>
      </c>
      <c r="M222" t="s">
        <v>8221</v>
      </c>
      <c r="N222">
        <v>1</v>
      </c>
    </row>
    <row r="223" spans="9:14" x14ac:dyDescent="0.25">
      <c r="I223" s="29" t="s">
        <v>8219</v>
      </c>
      <c r="J223">
        <v>55</v>
      </c>
      <c r="M223" t="s">
        <v>8221</v>
      </c>
      <c r="N223">
        <v>0</v>
      </c>
    </row>
    <row r="224" spans="9:14" x14ac:dyDescent="0.25">
      <c r="I224" s="29" t="s">
        <v>8219</v>
      </c>
      <c r="J224">
        <v>325</v>
      </c>
      <c r="M224" t="s">
        <v>8221</v>
      </c>
      <c r="N224">
        <v>0</v>
      </c>
    </row>
    <row r="225" spans="9:14" x14ac:dyDescent="0.25">
      <c r="I225" s="29" t="s">
        <v>8219</v>
      </c>
      <c r="J225">
        <v>524</v>
      </c>
      <c r="M225" t="s">
        <v>8221</v>
      </c>
      <c r="N225">
        <v>1</v>
      </c>
    </row>
    <row r="226" spans="9:14" x14ac:dyDescent="0.25">
      <c r="I226" s="29" t="s">
        <v>8219</v>
      </c>
      <c r="J226">
        <v>285</v>
      </c>
      <c r="M226" t="s">
        <v>8221</v>
      </c>
      <c r="N226">
        <v>2</v>
      </c>
    </row>
    <row r="227" spans="9:14" x14ac:dyDescent="0.25">
      <c r="I227" s="29" t="s">
        <v>8219</v>
      </c>
      <c r="J227">
        <v>179</v>
      </c>
      <c r="M227" t="s">
        <v>8221</v>
      </c>
      <c r="N227">
        <v>0</v>
      </c>
    </row>
    <row r="228" spans="9:14" x14ac:dyDescent="0.25">
      <c r="I228" s="29" t="s">
        <v>8219</v>
      </c>
      <c r="J228">
        <v>188</v>
      </c>
      <c r="M228" t="s">
        <v>8221</v>
      </c>
      <c r="N228">
        <v>4</v>
      </c>
    </row>
    <row r="229" spans="9:14" x14ac:dyDescent="0.25">
      <c r="I229" s="29" t="s">
        <v>8219</v>
      </c>
      <c r="J229">
        <v>379</v>
      </c>
      <c r="M229" t="s">
        <v>8221</v>
      </c>
      <c r="N229">
        <v>7</v>
      </c>
    </row>
    <row r="230" spans="9:14" x14ac:dyDescent="0.25">
      <c r="I230" s="29" t="s">
        <v>8219</v>
      </c>
      <c r="J230">
        <v>119</v>
      </c>
      <c r="M230" t="s">
        <v>8221</v>
      </c>
      <c r="N230">
        <v>2</v>
      </c>
    </row>
    <row r="231" spans="9:14" x14ac:dyDescent="0.25">
      <c r="I231" s="29" t="s">
        <v>8219</v>
      </c>
      <c r="J231">
        <v>167</v>
      </c>
      <c r="M231" t="s">
        <v>8221</v>
      </c>
      <c r="N231">
        <v>1</v>
      </c>
    </row>
    <row r="232" spans="9:14" x14ac:dyDescent="0.25">
      <c r="I232" s="29" t="s">
        <v>8219</v>
      </c>
      <c r="J232">
        <v>221</v>
      </c>
      <c r="M232" t="s">
        <v>8221</v>
      </c>
      <c r="N232">
        <v>9</v>
      </c>
    </row>
    <row r="233" spans="9:14" x14ac:dyDescent="0.25">
      <c r="I233" s="29" t="s">
        <v>8219</v>
      </c>
      <c r="J233">
        <v>964</v>
      </c>
      <c r="M233" t="s">
        <v>8221</v>
      </c>
      <c r="N233">
        <v>2</v>
      </c>
    </row>
    <row r="234" spans="9:14" x14ac:dyDescent="0.25">
      <c r="I234" s="29" t="s">
        <v>8219</v>
      </c>
      <c r="J234">
        <v>286</v>
      </c>
      <c r="M234" t="s">
        <v>8221</v>
      </c>
      <c r="N234">
        <v>1</v>
      </c>
    </row>
    <row r="235" spans="9:14" x14ac:dyDescent="0.25">
      <c r="I235" s="29" t="s">
        <v>8219</v>
      </c>
      <c r="J235">
        <v>613</v>
      </c>
      <c r="M235" t="s">
        <v>8221</v>
      </c>
      <c r="N235">
        <v>7</v>
      </c>
    </row>
    <row r="236" spans="9:14" x14ac:dyDescent="0.25">
      <c r="I236" s="29" t="s">
        <v>8219</v>
      </c>
      <c r="J236">
        <v>29</v>
      </c>
      <c r="M236" t="s">
        <v>8221</v>
      </c>
      <c r="N236">
        <v>2</v>
      </c>
    </row>
    <row r="237" spans="9:14" x14ac:dyDescent="0.25">
      <c r="I237" s="29" t="s">
        <v>8219</v>
      </c>
      <c r="J237">
        <v>165</v>
      </c>
      <c r="M237" t="s">
        <v>8221</v>
      </c>
      <c r="N237">
        <v>8</v>
      </c>
    </row>
    <row r="238" spans="9:14" x14ac:dyDescent="0.25">
      <c r="I238" s="29" t="s">
        <v>8219</v>
      </c>
      <c r="J238">
        <v>97</v>
      </c>
      <c r="M238" t="s">
        <v>8221</v>
      </c>
      <c r="N238">
        <v>2</v>
      </c>
    </row>
    <row r="239" spans="9:14" x14ac:dyDescent="0.25">
      <c r="I239" s="29" t="s">
        <v>8219</v>
      </c>
      <c r="J239">
        <v>303</v>
      </c>
      <c r="M239" t="s">
        <v>8221</v>
      </c>
      <c r="N239">
        <v>2</v>
      </c>
    </row>
    <row r="240" spans="9:14" x14ac:dyDescent="0.25">
      <c r="I240" s="29" t="s">
        <v>8219</v>
      </c>
      <c r="J240">
        <v>267</v>
      </c>
      <c r="M240" t="s">
        <v>8221</v>
      </c>
      <c r="N240">
        <v>7</v>
      </c>
    </row>
    <row r="241" spans="9:14" x14ac:dyDescent="0.25">
      <c r="I241" s="29" t="s">
        <v>8219</v>
      </c>
      <c r="J241">
        <v>302</v>
      </c>
      <c r="M241" t="s">
        <v>8221</v>
      </c>
      <c r="N241">
        <v>2</v>
      </c>
    </row>
    <row r="242" spans="9:14" x14ac:dyDescent="0.25">
      <c r="I242" s="29" t="s">
        <v>8219</v>
      </c>
      <c r="J242">
        <v>87</v>
      </c>
      <c r="M242" t="s">
        <v>8221</v>
      </c>
      <c r="N242">
        <v>18</v>
      </c>
    </row>
    <row r="243" spans="9:14" x14ac:dyDescent="0.25">
      <c r="I243" s="29" t="s">
        <v>8219</v>
      </c>
      <c r="J243">
        <v>354</v>
      </c>
      <c r="M243" t="s">
        <v>8221</v>
      </c>
      <c r="N243">
        <v>9</v>
      </c>
    </row>
    <row r="244" spans="9:14" x14ac:dyDescent="0.25">
      <c r="I244" s="29" t="s">
        <v>8219</v>
      </c>
      <c r="J244">
        <v>86</v>
      </c>
      <c r="M244" t="s">
        <v>8221</v>
      </c>
      <c r="N244">
        <v>4</v>
      </c>
    </row>
    <row r="245" spans="9:14" x14ac:dyDescent="0.25">
      <c r="I245" s="29" t="s">
        <v>8219</v>
      </c>
      <c r="J245">
        <v>26</v>
      </c>
      <c r="M245" t="s">
        <v>8221</v>
      </c>
      <c r="N245">
        <v>7</v>
      </c>
    </row>
    <row r="246" spans="9:14" x14ac:dyDescent="0.25">
      <c r="I246" s="29" t="s">
        <v>8219</v>
      </c>
      <c r="J246">
        <v>113</v>
      </c>
      <c r="M246" t="s">
        <v>8221</v>
      </c>
      <c r="N246">
        <v>29</v>
      </c>
    </row>
    <row r="247" spans="9:14" x14ac:dyDescent="0.25">
      <c r="I247" s="29" t="s">
        <v>8219</v>
      </c>
      <c r="J247">
        <v>65</v>
      </c>
      <c r="M247" t="s">
        <v>8221</v>
      </c>
      <c r="N247">
        <v>12</v>
      </c>
    </row>
    <row r="248" spans="9:14" x14ac:dyDescent="0.25">
      <c r="I248" s="29" t="s">
        <v>8219</v>
      </c>
      <c r="J248">
        <v>134</v>
      </c>
      <c r="M248" t="s">
        <v>8221</v>
      </c>
      <c r="N248">
        <v>4</v>
      </c>
    </row>
    <row r="249" spans="9:14" x14ac:dyDescent="0.25">
      <c r="I249" s="29" t="s">
        <v>8219</v>
      </c>
      <c r="J249">
        <v>119</v>
      </c>
      <c r="M249" t="s">
        <v>8221</v>
      </c>
      <c r="N249">
        <v>28</v>
      </c>
    </row>
    <row r="250" spans="9:14" x14ac:dyDescent="0.25">
      <c r="I250" s="29" t="s">
        <v>8219</v>
      </c>
      <c r="J250">
        <v>159</v>
      </c>
      <c r="M250" t="s">
        <v>8221</v>
      </c>
      <c r="N250">
        <v>25</v>
      </c>
    </row>
    <row r="251" spans="9:14" x14ac:dyDescent="0.25">
      <c r="I251" s="29" t="s">
        <v>8219</v>
      </c>
      <c r="J251">
        <v>167</v>
      </c>
      <c r="M251" t="s">
        <v>8221</v>
      </c>
      <c r="N251">
        <v>28</v>
      </c>
    </row>
    <row r="252" spans="9:14" x14ac:dyDescent="0.25">
      <c r="I252" s="29" t="s">
        <v>8219</v>
      </c>
      <c r="J252">
        <v>43</v>
      </c>
      <c r="M252" t="s">
        <v>8221</v>
      </c>
      <c r="N252">
        <v>310</v>
      </c>
    </row>
    <row r="253" spans="9:14" x14ac:dyDescent="0.25">
      <c r="I253" s="29" t="s">
        <v>8219</v>
      </c>
      <c r="J253">
        <v>1062</v>
      </c>
      <c r="M253" t="s">
        <v>8221</v>
      </c>
      <c r="N253">
        <v>15</v>
      </c>
    </row>
    <row r="254" spans="9:14" x14ac:dyDescent="0.25">
      <c r="I254" s="29" t="s">
        <v>8219</v>
      </c>
      <c r="J254">
        <v>9</v>
      </c>
      <c r="M254" t="s">
        <v>8221</v>
      </c>
      <c r="N254">
        <v>215</v>
      </c>
    </row>
    <row r="255" spans="9:14" x14ac:dyDescent="0.25">
      <c r="I255" s="29" t="s">
        <v>8219</v>
      </c>
      <c r="J255">
        <v>89</v>
      </c>
      <c r="M255" t="s">
        <v>8221</v>
      </c>
      <c r="N255">
        <v>3</v>
      </c>
    </row>
    <row r="256" spans="9:14" x14ac:dyDescent="0.25">
      <c r="I256" s="29" t="s">
        <v>8219</v>
      </c>
      <c r="J256">
        <v>174</v>
      </c>
      <c r="M256" t="s">
        <v>8221</v>
      </c>
      <c r="N256">
        <v>2</v>
      </c>
    </row>
    <row r="257" spans="9:14" x14ac:dyDescent="0.25">
      <c r="I257" s="29" t="s">
        <v>8219</v>
      </c>
      <c r="J257">
        <v>14</v>
      </c>
      <c r="M257" t="s">
        <v>8221</v>
      </c>
      <c r="N257">
        <v>26</v>
      </c>
    </row>
    <row r="258" spans="9:14" x14ac:dyDescent="0.25">
      <c r="I258" s="29" t="s">
        <v>8219</v>
      </c>
      <c r="J258">
        <v>48</v>
      </c>
      <c r="M258" t="s">
        <v>8221</v>
      </c>
      <c r="N258">
        <v>24</v>
      </c>
    </row>
    <row r="259" spans="9:14" x14ac:dyDescent="0.25">
      <c r="I259" s="29" t="s">
        <v>8219</v>
      </c>
      <c r="J259">
        <v>133</v>
      </c>
      <c r="M259" t="s">
        <v>8221</v>
      </c>
      <c r="N259">
        <v>96</v>
      </c>
    </row>
    <row r="260" spans="9:14" x14ac:dyDescent="0.25">
      <c r="I260" s="29" t="s">
        <v>8219</v>
      </c>
      <c r="J260">
        <v>83</v>
      </c>
      <c r="M260" t="s">
        <v>8221</v>
      </c>
      <c r="N260">
        <v>17</v>
      </c>
    </row>
    <row r="261" spans="9:14" x14ac:dyDescent="0.25">
      <c r="I261" s="29" t="s">
        <v>8219</v>
      </c>
      <c r="J261">
        <v>149</v>
      </c>
      <c r="M261" t="s">
        <v>8221</v>
      </c>
      <c r="N261">
        <v>94</v>
      </c>
    </row>
    <row r="262" spans="9:14" x14ac:dyDescent="0.25">
      <c r="I262" s="29" t="s">
        <v>8219</v>
      </c>
      <c r="J262">
        <v>49</v>
      </c>
      <c r="M262" t="s">
        <v>8221</v>
      </c>
      <c r="N262">
        <v>129</v>
      </c>
    </row>
    <row r="263" spans="9:14" x14ac:dyDescent="0.25">
      <c r="I263" s="29" t="s">
        <v>8219</v>
      </c>
      <c r="J263">
        <v>251</v>
      </c>
      <c r="M263" t="s">
        <v>8221</v>
      </c>
      <c r="N263">
        <v>1</v>
      </c>
    </row>
    <row r="264" spans="9:14" x14ac:dyDescent="0.25">
      <c r="I264" s="29" t="s">
        <v>8219</v>
      </c>
      <c r="J264">
        <v>22</v>
      </c>
      <c r="M264" t="s">
        <v>8221</v>
      </c>
      <c r="N264">
        <v>4</v>
      </c>
    </row>
    <row r="265" spans="9:14" x14ac:dyDescent="0.25">
      <c r="I265" s="29" t="s">
        <v>8219</v>
      </c>
      <c r="J265">
        <v>48</v>
      </c>
      <c r="M265" t="s">
        <v>8221</v>
      </c>
      <c r="N265">
        <v>3</v>
      </c>
    </row>
    <row r="266" spans="9:14" x14ac:dyDescent="0.25">
      <c r="I266" s="29" t="s">
        <v>8219</v>
      </c>
      <c r="J266">
        <v>383</v>
      </c>
      <c r="M266" t="s">
        <v>8221</v>
      </c>
      <c r="N266">
        <v>135</v>
      </c>
    </row>
    <row r="267" spans="9:14" x14ac:dyDescent="0.25">
      <c r="I267" s="29" t="s">
        <v>8219</v>
      </c>
      <c r="J267">
        <v>237</v>
      </c>
      <c r="M267" t="s">
        <v>8221</v>
      </c>
      <c r="N267">
        <v>10</v>
      </c>
    </row>
    <row r="268" spans="9:14" x14ac:dyDescent="0.25">
      <c r="I268" s="29" t="s">
        <v>8219</v>
      </c>
      <c r="J268">
        <v>13</v>
      </c>
      <c r="M268" t="s">
        <v>8221</v>
      </c>
      <c r="N268">
        <v>0</v>
      </c>
    </row>
    <row r="269" spans="9:14" x14ac:dyDescent="0.25">
      <c r="I269" s="29" t="s">
        <v>8219</v>
      </c>
      <c r="J269">
        <v>562</v>
      </c>
      <c r="M269" t="s">
        <v>8221</v>
      </c>
      <c r="N269">
        <v>6</v>
      </c>
    </row>
    <row r="270" spans="9:14" x14ac:dyDescent="0.25">
      <c r="I270" s="29" t="s">
        <v>8219</v>
      </c>
      <c r="J270">
        <v>71</v>
      </c>
      <c r="M270" t="s">
        <v>8221</v>
      </c>
      <c r="N270">
        <v>36</v>
      </c>
    </row>
    <row r="271" spans="9:14" x14ac:dyDescent="0.25">
      <c r="I271" s="29" t="s">
        <v>8219</v>
      </c>
      <c r="J271">
        <v>1510</v>
      </c>
      <c r="M271" t="s">
        <v>8221</v>
      </c>
      <c r="N271">
        <v>336</v>
      </c>
    </row>
    <row r="272" spans="9:14" x14ac:dyDescent="0.25">
      <c r="I272" s="29" t="s">
        <v>8219</v>
      </c>
      <c r="J272">
        <v>14</v>
      </c>
      <c r="M272" t="s">
        <v>8221</v>
      </c>
      <c r="N272">
        <v>34</v>
      </c>
    </row>
    <row r="273" spans="9:14" x14ac:dyDescent="0.25">
      <c r="I273" s="29" t="s">
        <v>8219</v>
      </c>
      <c r="J273">
        <v>193</v>
      </c>
      <c r="M273" t="s">
        <v>8221</v>
      </c>
      <c r="N273">
        <v>10</v>
      </c>
    </row>
    <row r="274" spans="9:14" x14ac:dyDescent="0.25">
      <c r="I274" s="29" t="s">
        <v>8219</v>
      </c>
      <c r="J274">
        <v>206</v>
      </c>
      <c r="M274" t="s">
        <v>8221</v>
      </c>
      <c r="N274">
        <v>201</v>
      </c>
    </row>
    <row r="275" spans="9:14" x14ac:dyDescent="0.25">
      <c r="I275" s="29" t="s">
        <v>8219</v>
      </c>
      <c r="J275">
        <v>351</v>
      </c>
      <c r="M275" t="s">
        <v>8221</v>
      </c>
      <c r="N275">
        <v>296</v>
      </c>
    </row>
    <row r="276" spans="9:14" x14ac:dyDescent="0.25">
      <c r="I276" s="29" t="s">
        <v>8219</v>
      </c>
      <c r="J276">
        <v>50</v>
      </c>
      <c r="M276" t="s">
        <v>8221</v>
      </c>
      <c r="N276">
        <v>7</v>
      </c>
    </row>
    <row r="277" spans="9:14" x14ac:dyDescent="0.25">
      <c r="I277" s="29" t="s">
        <v>8219</v>
      </c>
      <c r="J277">
        <v>184</v>
      </c>
      <c r="M277" t="s">
        <v>8221</v>
      </c>
      <c r="N277">
        <v>7</v>
      </c>
    </row>
    <row r="278" spans="9:14" x14ac:dyDescent="0.25">
      <c r="I278" s="29" t="s">
        <v>8219</v>
      </c>
      <c r="J278">
        <v>196</v>
      </c>
      <c r="M278" t="s">
        <v>8221</v>
      </c>
      <c r="N278">
        <v>1</v>
      </c>
    </row>
    <row r="279" spans="9:14" x14ac:dyDescent="0.25">
      <c r="I279" s="29" t="s">
        <v>8219</v>
      </c>
      <c r="J279">
        <v>229</v>
      </c>
      <c r="M279" t="s">
        <v>8221</v>
      </c>
      <c r="N279">
        <v>114</v>
      </c>
    </row>
    <row r="280" spans="9:14" x14ac:dyDescent="0.25">
      <c r="I280" s="29" t="s">
        <v>8219</v>
      </c>
      <c r="J280">
        <v>67</v>
      </c>
      <c r="M280" t="s">
        <v>8221</v>
      </c>
      <c r="N280">
        <v>29</v>
      </c>
    </row>
    <row r="281" spans="9:14" x14ac:dyDescent="0.25">
      <c r="I281" s="29" t="s">
        <v>8219</v>
      </c>
      <c r="J281">
        <v>95</v>
      </c>
      <c r="M281" t="s">
        <v>8221</v>
      </c>
      <c r="N281">
        <v>890</v>
      </c>
    </row>
    <row r="282" spans="9:14" x14ac:dyDescent="0.25">
      <c r="I282" s="29" t="s">
        <v>8219</v>
      </c>
      <c r="J282">
        <v>62</v>
      </c>
      <c r="M282" t="s">
        <v>8221</v>
      </c>
      <c r="N282">
        <v>31</v>
      </c>
    </row>
    <row r="283" spans="9:14" x14ac:dyDescent="0.25">
      <c r="I283" s="29" t="s">
        <v>8219</v>
      </c>
      <c r="J283">
        <v>73</v>
      </c>
      <c r="M283" t="s">
        <v>8221</v>
      </c>
      <c r="N283">
        <v>21</v>
      </c>
    </row>
    <row r="284" spans="9:14" x14ac:dyDescent="0.25">
      <c r="I284" s="29" t="s">
        <v>8219</v>
      </c>
      <c r="J284">
        <v>43</v>
      </c>
      <c r="M284" t="s">
        <v>8221</v>
      </c>
      <c r="N284">
        <v>37</v>
      </c>
    </row>
    <row r="285" spans="9:14" x14ac:dyDescent="0.25">
      <c r="I285" s="29" t="s">
        <v>8219</v>
      </c>
      <c r="J285">
        <v>70</v>
      </c>
      <c r="M285" t="s">
        <v>8221</v>
      </c>
      <c r="N285">
        <v>7</v>
      </c>
    </row>
    <row r="286" spans="9:14" x14ac:dyDescent="0.25">
      <c r="I286" s="29" t="s">
        <v>8219</v>
      </c>
      <c r="J286">
        <v>271</v>
      </c>
      <c r="M286" t="s">
        <v>8221</v>
      </c>
      <c r="N286">
        <v>4</v>
      </c>
    </row>
    <row r="287" spans="9:14" x14ac:dyDescent="0.25">
      <c r="I287" s="29" t="s">
        <v>8219</v>
      </c>
      <c r="J287">
        <v>55</v>
      </c>
      <c r="M287" t="s">
        <v>8221</v>
      </c>
      <c r="N287">
        <v>5</v>
      </c>
    </row>
    <row r="288" spans="9:14" x14ac:dyDescent="0.25">
      <c r="I288" s="29" t="s">
        <v>8219</v>
      </c>
      <c r="J288">
        <v>35</v>
      </c>
      <c r="M288" t="s">
        <v>8221</v>
      </c>
      <c r="N288">
        <v>0</v>
      </c>
    </row>
    <row r="289" spans="9:14" x14ac:dyDescent="0.25">
      <c r="I289" s="29" t="s">
        <v>8219</v>
      </c>
      <c r="J289">
        <v>22</v>
      </c>
      <c r="M289" t="s">
        <v>8221</v>
      </c>
      <c r="N289">
        <v>456</v>
      </c>
    </row>
    <row r="290" spans="9:14" x14ac:dyDescent="0.25">
      <c r="I290" s="29" t="s">
        <v>8219</v>
      </c>
      <c r="J290">
        <v>38</v>
      </c>
      <c r="M290" t="s">
        <v>8221</v>
      </c>
      <c r="N290">
        <v>369</v>
      </c>
    </row>
    <row r="291" spans="9:14" x14ac:dyDescent="0.25">
      <c r="I291" s="29" t="s">
        <v>8219</v>
      </c>
      <c r="J291">
        <v>15</v>
      </c>
      <c r="M291" t="s">
        <v>8221</v>
      </c>
      <c r="N291">
        <v>2</v>
      </c>
    </row>
    <row r="292" spans="9:14" x14ac:dyDescent="0.25">
      <c r="I292" s="29" t="s">
        <v>8219</v>
      </c>
      <c r="J292">
        <v>7</v>
      </c>
      <c r="M292" t="s">
        <v>8221</v>
      </c>
      <c r="N292">
        <v>0</v>
      </c>
    </row>
    <row r="293" spans="9:14" x14ac:dyDescent="0.25">
      <c r="I293" s="29" t="s">
        <v>8219</v>
      </c>
      <c r="J293">
        <v>241</v>
      </c>
      <c r="M293" t="s">
        <v>8221</v>
      </c>
      <c r="N293">
        <v>338</v>
      </c>
    </row>
    <row r="294" spans="9:14" x14ac:dyDescent="0.25">
      <c r="I294" s="29" t="s">
        <v>8219</v>
      </c>
      <c r="J294">
        <v>55</v>
      </c>
      <c r="M294" t="s">
        <v>8221</v>
      </c>
      <c r="N294">
        <v>4</v>
      </c>
    </row>
    <row r="295" spans="9:14" x14ac:dyDescent="0.25">
      <c r="I295" s="29" t="s">
        <v>8219</v>
      </c>
      <c r="J295">
        <v>171</v>
      </c>
      <c r="M295" t="s">
        <v>8221</v>
      </c>
      <c r="N295">
        <v>1</v>
      </c>
    </row>
    <row r="296" spans="9:14" x14ac:dyDescent="0.25">
      <c r="I296" s="29" t="s">
        <v>8219</v>
      </c>
      <c r="J296">
        <v>208</v>
      </c>
      <c r="M296" t="s">
        <v>8221</v>
      </c>
      <c r="N296">
        <v>28</v>
      </c>
    </row>
    <row r="297" spans="9:14" x14ac:dyDescent="0.25">
      <c r="I297" s="29" t="s">
        <v>8219</v>
      </c>
      <c r="J297">
        <v>21</v>
      </c>
      <c r="M297" t="s">
        <v>8221</v>
      </c>
      <c r="N297">
        <v>12</v>
      </c>
    </row>
    <row r="298" spans="9:14" x14ac:dyDescent="0.25">
      <c r="I298" s="29" t="s">
        <v>8219</v>
      </c>
      <c r="J298">
        <v>25</v>
      </c>
      <c r="M298" t="s">
        <v>8221</v>
      </c>
      <c r="N298">
        <v>16</v>
      </c>
    </row>
    <row r="299" spans="9:14" x14ac:dyDescent="0.25">
      <c r="I299" s="29" t="s">
        <v>8219</v>
      </c>
      <c r="J299">
        <v>52</v>
      </c>
      <c r="M299" t="s">
        <v>8221</v>
      </c>
      <c r="N299">
        <v>4</v>
      </c>
    </row>
    <row r="300" spans="9:14" x14ac:dyDescent="0.25">
      <c r="I300" s="29" t="s">
        <v>8219</v>
      </c>
      <c r="J300">
        <v>104</v>
      </c>
      <c r="M300" t="s">
        <v>8221</v>
      </c>
      <c r="N300">
        <v>4</v>
      </c>
    </row>
    <row r="301" spans="9:14" x14ac:dyDescent="0.25">
      <c r="I301" s="29" t="s">
        <v>8219</v>
      </c>
      <c r="J301">
        <v>73</v>
      </c>
      <c r="M301" t="s">
        <v>8221</v>
      </c>
      <c r="N301">
        <v>10</v>
      </c>
    </row>
    <row r="302" spans="9:14" x14ac:dyDescent="0.25">
      <c r="I302" s="29" t="s">
        <v>8219</v>
      </c>
      <c r="J302">
        <v>34</v>
      </c>
      <c r="M302" t="s">
        <v>8221</v>
      </c>
      <c r="N302">
        <v>0</v>
      </c>
    </row>
    <row r="303" spans="9:14" x14ac:dyDescent="0.25">
      <c r="I303" s="29" t="s">
        <v>8219</v>
      </c>
      <c r="J303">
        <v>56</v>
      </c>
      <c r="M303" t="s">
        <v>8221</v>
      </c>
      <c r="N303">
        <v>6</v>
      </c>
    </row>
    <row r="304" spans="9:14" x14ac:dyDescent="0.25">
      <c r="I304" s="29" t="s">
        <v>8219</v>
      </c>
      <c r="J304">
        <v>31</v>
      </c>
      <c r="M304" t="s">
        <v>8221</v>
      </c>
      <c r="N304">
        <v>0</v>
      </c>
    </row>
    <row r="305" spans="9:14" x14ac:dyDescent="0.25">
      <c r="I305" s="29" t="s">
        <v>8219</v>
      </c>
      <c r="J305">
        <v>84</v>
      </c>
      <c r="M305" t="s">
        <v>8221</v>
      </c>
      <c r="N305">
        <v>1</v>
      </c>
    </row>
    <row r="306" spans="9:14" x14ac:dyDescent="0.25">
      <c r="I306" s="29" t="s">
        <v>8219</v>
      </c>
      <c r="J306">
        <v>130</v>
      </c>
      <c r="M306" t="s">
        <v>8221</v>
      </c>
      <c r="N306">
        <v>0</v>
      </c>
    </row>
    <row r="307" spans="9:14" x14ac:dyDescent="0.25">
      <c r="I307" s="29" t="s">
        <v>8219</v>
      </c>
      <c r="J307">
        <v>12</v>
      </c>
      <c r="M307" t="s">
        <v>8221</v>
      </c>
      <c r="N307">
        <v>44</v>
      </c>
    </row>
    <row r="308" spans="9:14" x14ac:dyDescent="0.25">
      <c r="I308" s="29" t="s">
        <v>8219</v>
      </c>
      <c r="J308">
        <v>23</v>
      </c>
      <c r="M308" t="s">
        <v>8221</v>
      </c>
      <c r="N308">
        <v>0</v>
      </c>
    </row>
    <row r="309" spans="9:14" x14ac:dyDescent="0.25">
      <c r="I309" s="29" t="s">
        <v>8219</v>
      </c>
      <c r="J309">
        <v>158</v>
      </c>
      <c r="M309" t="s">
        <v>8221</v>
      </c>
      <c r="N309">
        <v>3</v>
      </c>
    </row>
    <row r="310" spans="9:14" x14ac:dyDescent="0.25">
      <c r="I310" s="29" t="s">
        <v>8219</v>
      </c>
      <c r="J310">
        <v>30</v>
      </c>
      <c r="M310" t="s">
        <v>8221</v>
      </c>
      <c r="N310">
        <v>0</v>
      </c>
    </row>
    <row r="311" spans="9:14" x14ac:dyDescent="0.25">
      <c r="I311" s="29" t="s">
        <v>8219</v>
      </c>
      <c r="J311">
        <v>18</v>
      </c>
      <c r="M311" t="s">
        <v>8221</v>
      </c>
      <c r="N311">
        <v>52</v>
      </c>
    </row>
    <row r="312" spans="9:14" x14ac:dyDescent="0.25">
      <c r="I312" s="29" t="s">
        <v>8219</v>
      </c>
      <c r="J312">
        <v>29</v>
      </c>
      <c r="M312" t="s">
        <v>8221</v>
      </c>
      <c r="N312">
        <v>0</v>
      </c>
    </row>
    <row r="313" spans="9:14" x14ac:dyDescent="0.25">
      <c r="I313" s="29" t="s">
        <v>8219</v>
      </c>
      <c r="J313">
        <v>31</v>
      </c>
      <c r="M313" t="s">
        <v>8221</v>
      </c>
      <c r="N313">
        <v>1</v>
      </c>
    </row>
    <row r="314" spans="9:14" x14ac:dyDescent="0.25">
      <c r="I314" s="29" t="s">
        <v>8219</v>
      </c>
      <c r="J314">
        <v>173</v>
      </c>
      <c r="M314" t="s">
        <v>8221</v>
      </c>
      <c r="N314">
        <v>1</v>
      </c>
    </row>
    <row r="315" spans="9:14" x14ac:dyDescent="0.25">
      <c r="I315" s="29" t="s">
        <v>8219</v>
      </c>
      <c r="J315">
        <v>17</v>
      </c>
      <c r="M315" t="s">
        <v>8221</v>
      </c>
      <c r="N315">
        <v>2</v>
      </c>
    </row>
    <row r="316" spans="9:14" x14ac:dyDescent="0.25">
      <c r="I316" s="29" t="s">
        <v>8219</v>
      </c>
      <c r="J316">
        <v>48</v>
      </c>
      <c r="M316" t="s">
        <v>8221</v>
      </c>
      <c r="N316">
        <v>9</v>
      </c>
    </row>
    <row r="317" spans="9:14" x14ac:dyDescent="0.25">
      <c r="I317" s="29" t="s">
        <v>8219</v>
      </c>
      <c r="J317">
        <v>59</v>
      </c>
      <c r="M317" t="s">
        <v>8221</v>
      </c>
      <c r="N317">
        <v>5</v>
      </c>
    </row>
    <row r="318" spans="9:14" x14ac:dyDescent="0.25">
      <c r="I318" s="29" t="s">
        <v>8219</v>
      </c>
      <c r="J318">
        <v>39</v>
      </c>
      <c r="M318" t="s">
        <v>8221</v>
      </c>
      <c r="N318">
        <v>57</v>
      </c>
    </row>
    <row r="319" spans="9:14" x14ac:dyDescent="0.25">
      <c r="I319" s="29" t="s">
        <v>8219</v>
      </c>
      <c r="J319">
        <v>59</v>
      </c>
      <c r="M319" t="s">
        <v>8221</v>
      </c>
      <c r="N319">
        <v>3</v>
      </c>
    </row>
    <row r="320" spans="9:14" x14ac:dyDescent="0.25">
      <c r="I320" s="29" t="s">
        <v>8219</v>
      </c>
      <c r="J320">
        <v>60</v>
      </c>
      <c r="M320" t="s">
        <v>8221</v>
      </c>
      <c r="N320">
        <v>1</v>
      </c>
    </row>
    <row r="321" spans="9:14" x14ac:dyDescent="0.25">
      <c r="I321" s="29" t="s">
        <v>8219</v>
      </c>
      <c r="J321">
        <v>20</v>
      </c>
      <c r="M321" t="s">
        <v>8221</v>
      </c>
      <c r="N321">
        <v>6</v>
      </c>
    </row>
    <row r="322" spans="9:14" x14ac:dyDescent="0.25">
      <c r="I322" s="29" t="s">
        <v>8219</v>
      </c>
      <c r="J322">
        <v>2</v>
      </c>
      <c r="M322" t="s">
        <v>8221</v>
      </c>
      <c r="N322">
        <v>48</v>
      </c>
    </row>
    <row r="323" spans="9:14" x14ac:dyDescent="0.25">
      <c r="I323" s="29" t="s">
        <v>8219</v>
      </c>
      <c r="J323">
        <v>315</v>
      </c>
      <c r="M323" t="s">
        <v>8221</v>
      </c>
      <c r="N323">
        <v>2</v>
      </c>
    </row>
    <row r="324" spans="9:14" x14ac:dyDescent="0.25">
      <c r="I324" s="29" t="s">
        <v>8219</v>
      </c>
      <c r="J324">
        <v>2174</v>
      </c>
      <c r="M324" t="s">
        <v>8221</v>
      </c>
      <c r="N324">
        <v>4</v>
      </c>
    </row>
    <row r="325" spans="9:14" x14ac:dyDescent="0.25">
      <c r="I325" s="29" t="s">
        <v>8219</v>
      </c>
      <c r="J325">
        <v>152</v>
      </c>
      <c r="M325" t="s">
        <v>8221</v>
      </c>
      <c r="N325">
        <v>5</v>
      </c>
    </row>
    <row r="326" spans="9:14" x14ac:dyDescent="0.25">
      <c r="I326" s="29" t="s">
        <v>8219</v>
      </c>
      <c r="J326">
        <v>1021</v>
      </c>
      <c r="M326" t="s">
        <v>8221</v>
      </c>
      <c r="N326">
        <v>79</v>
      </c>
    </row>
    <row r="327" spans="9:14" x14ac:dyDescent="0.25">
      <c r="I327" s="29" t="s">
        <v>8219</v>
      </c>
      <c r="J327">
        <v>237</v>
      </c>
      <c r="M327" t="s">
        <v>8221</v>
      </c>
      <c r="N327">
        <v>2</v>
      </c>
    </row>
    <row r="328" spans="9:14" x14ac:dyDescent="0.25">
      <c r="I328" s="29" t="s">
        <v>8219</v>
      </c>
      <c r="J328">
        <v>27</v>
      </c>
      <c r="M328" t="s">
        <v>8221</v>
      </c>
      <c r="N328">
        <v>11</v>
      </c>
    </row>
    <row r="329" spans="9:14" x14ac:dyDescent="0.25">
      <c r="I329" s="29" t="s">
        <v>8219</v>
      </c>
      <c r="J329">
        <v>17</v>
      </c>
      <c r="M329" t="s">
        <v>8221</v>
      </c>
      <c r="N329">
        <v>11</v>
      </c>
    </row>
    <row r="330" spans="9:14" x14ac:dyDescent="0.25">
      <c r="I330" s="29" t="s">
        <v>8219</v>
      </c>
      <c r="J330">
        <v>27</v>
      </c>
      <c r="M330" t="s">
        <v>8221</v>
      </c>
      <c r="N330">
        <v>1</v>
      </c>
    </row>
    <row r="331" spans="9:14" x14ac:dyDescent="0.25">
      <c r="I331" s="29" t="s">
        <v>8219</v>
      </c>
      <c r="J331">
        <v>82</v>
      </c>
      <c r="M331" t="s">
        <v>8221</v>
      </c>
      <c r="N331">
        <v>3</v>
      </c>
    </row>
    <row r="332" spans="9:14" x14ac:dyDescent="0.25">
      <c r="I332" s="29" t="s">
        <v>8219</v>
      </c>
      <c r="J332">
        <v>48</v>
      </c>
      <c r="M332" t="s">
        <v>8221</v>
      </c>
      <c r="N332">
        <v>5</v>
      </c>
    </row>
    <row r="333" spans="9:14" x14ac:dyDescent="0.25">
      <c r="I333" s="29" t="s">
        <v>8219</v>
      </c>
      <c r="J333">
        <v>105</v>
      </c>
      <c r="M333" t="s">
        <v>8221</v>
      </c>
      <c r="N333">
        <v>12</v>
      </c>
    </row>
    <row r="334" spans="9:14" x14ac:dyDescent="0.25">
      <c r="I334" s="29" t="s">
        <v>8219</v>
      </c>
      <c r="J334">
        <v>28</v>
      </c>
      <c r="M334" t="s">
        <v>8221</v>
      </c>
      <c r="N334">
        <v>2</v>
      </c>
    </row>
    <row r="335" spans="9:14" x14ac:dyDescent="0.25">
      <c r="I335" s="29" t="s">
        <v>8219</v>
      </c>
      <c r="J335">
        <v>1107</v>
      </c>
      <c r="M335" t="s">
        <v>8221</v>
      </c>
      <c r="N335">
        <v>5</v>
      </c>
    </row>
    <row r="336" spans="9:14" x14ac:dyDescent="0.25">
      <c r="I336" s="29" t="s">
        <v>8219</v>
      </c>
      <c r="J336">
        <v>1013</v>
      </c>
      <c r="M336" t="s">
        <v>8221</v>
      </c>
      <c r="N336">
        <v>21</v>
      </c>
    </row>
    <row r="337" spans="9:14" x14ac:dyDescent="0.25">
      <c r="I337" s="29" t="s">
        <v>8219</v>
      </c>
      <c r="J337">
        <v>274</v>
      </c>
      <c r="M337" t="s">
        <v>8221</v>
      </c>
      <c r="N337">
        <v>0</v>
      </c>
    </row>
    <row r="338" spans="9:14" x14ac:dyDescent="0.25">
      <c r="I338" s="29" t="s">
        <v>8219</v>
      </c>
      <c r="J338">
        <v>87</v>
      </c>
      <c r="M338" t="s">
        <v>8221</v>
      </c>
      <c r="N338">
        <v>45</v>
      </c>
    </row>
    <row r="339" spans="9:14" x14ac:dyDescent="0.25">
      <c r="I339" s="29" t="s">
        <v>8219</v>
      </c>
      <c r="J339">
        <v>99</v>
      </c>
      <c r="M339" t="s">
        <v>8221</v>
      </c>
      <c r="N339">
        <v>29</v>
      </c>
    </row>
    <row r="340" spans="9:14" x14ac:dyDescent="0.25">
      <c r="I340" s="29" t="s">
        <v>8219</v>
      </c>
      <c r="J340">
        <v>276</v>
      </c>
      <c r="M340" t="s">
        <v>8221</v>
      </c>
      <c r="N340">
        <v>2</v>
      </c>
    </row>
    <row r="341" spans="9:14" x14ac:dyDescent="0.25">
      <c r="I341" s="29" t="s">
        <v>8219</v>
      </c>
      <c r="J341">
        <v>21</v>
      </c>
      <c r="M341" t="s">
        <v>8221</v>
      </c>
      <c r="N341">
        <v>30</v>
      </c>
    </row>
    <row r="342" spans="9:14" x14ac:dyDescent="0.25">
      <c r="I342" s="29" t="s">
        <v>8219</v>
      </c>
      <c r="J342">
        <v>41</v>
      </c>
      <c r="M342" t="s">
        <v>8221</v>
      </c>
      <c r="N342">
        <v>8</v>
      </c>
    </row>
    <row r="343" spans="9:14" x14ac:dyDescent="0.25">
      <c r="I343" s="29" t="s">
        <v>8219</v>
      </c>
      <c r="J343">
        <v>119</v>
      </c>
      <c r="M343" t="s">
        <v>8221</v>
      </c>
      <c r="N343">
        <v>1</v>
      </c>
    </row>
    <row r="344" spans="9:14" x14ac:dyDescent="0.25">
      <c r="I344" s="29" t="s">
        <v>8219</v>
      </c>
      <c r="J344">
        <v>153</v>
      </c>
      <c r="M344" t="s">
        <v>8221</v>
      </c>
      <c r="N344">
        <v>14</v>
      </c>
    </row>
    <row r="345" spans="9:14" x14ac:dyDescent="0.25">
      <c r="I345" s="29" t="s">
        <v>8219</v>
      </c>
      <c r="J345">
        <v>100</v>
      </c>
      <c r="M345" t="s">
        <v>8221</v>
      </c>
      <c r="N345">
        <v>24</v>
      </c>
    </row>
    <row r="346" spans="9:14" x14ac:dyDescent="0.25">
      <c r="I346" s="29" t="s">
        <v>8219</v>
      </c>
      <c r="J346">
        <v>143</v>
      </c>
      <c r="M346" t="s">
        <v>8221</v>
      </c>
      <c r="N346">
        <v>2</v>
      </c>
    </row>
    <row r="347" spans="9:14" x14ac:dyDescent="0.25">
      <c r="I347" s="29" t="s">
        <v>8219</v>
      </c>
      <c r="J347">
        <v>140</v>
      </c>
      <c r="M347" t="s">
        <v>8221</v>
      </c>
      <c r="N347">
        <v>21</v>
      </c>
    </row>
    <row r="348" spans="9:14" x14ac:dyDescent="0.25">
      <c r="I348" s="29" t="s">
        <v>8219</v>
      </c>
      <c r="J348">
        <v>35</v>
      </c>
      <c r="M348" t="s">
        <v>8221</v>
      </c>
      <c r="N348">
        <v>7</v>
      </c>
    </row>
    <row r="349" spans="9:14" x14ac:dyDescent="0.25">
      <c r="I349" s="29" t="s">
        <v>8219</v>
      </c>
      <c r="J349">
        <v>149</v>
      </c>
      <c r="M349" t="s">
        <v>8221</v>
      </c>
      <c r="N349">
        <v>0</v>
      </c>
    </row>
    <row r="350" spans="9:14" x14ac:dyDescent="0.25">
      <c r="I350" s="29" t="s">
        <v>8219</v>
      </c>
      <c r="J350">
        <v>130</v>
      </c>
      <c r="M350" t="s">
        <v>8221</v>
      </c>
      <c r="N350">
        <v>4</v>
      </c>
    </row>
    <row r="351" spans="9:14" x14ac:dyDescent="0.25">
      <c r="I351" s="29" t="s">
        <v>8219</v>
      </c>
      <c r="J351">
        <v>120</v>
      </c>
      <c r="M351" t="s">
        <v>8221</v>
      </c>
      <c r="N351">
        <v>32</v>
      </c>
    </row>
    <row r="352" spans="9:14" x14ac:dyDescent="0.25">
      <c r="I352" s="29" t="s">
        <v>8219</v>
      </c>
      <c r="J352">
        <v>265</v>
      </c>
      <c r="M352" t="s">
        <v>8221</v>
      </c>
      <c r="N352">
        <v>4</v>
      </c>
    </row>
    <row r="353" spans="9:14" x14ac:dyDescent="0.25">
      <c r="I353" s="29" t="s">
        <v>8219</v>
      </c>
      <c r="J353">
        <v>71</v>
      </c>
      <c r="M353" t="s">
        <v>8221</v>
      </c>
      <c r="N353">
        <v>9</v>
      </c>
    </row>
    <row r="354" spans="9:14" x14ac:dyDescent="0.25">
      <c r="I354" s="29" t="s">
        <v>8219</v>
      </c>
      <c r="J354">
        <v>13</v>
      </c>
      <c r="M354" t="s">
        <v>8221</v>
      </c>
      <c r="N354">
        <v>17</v>
      </c>
    </row>
    <row r="355" spans="9:14" x14ac:dyDescent="0.25">
      <c r="I355" s="29" t="s">
        <v>8219</v>
      </c>
      <c r="J355">
        <v>169</v>
      </c>
      <c r="M355" t="s">
        <v>8221</v>
      </c>
      <c r="N355">
        <v>5</v>
      </c>
    </row>
    <row r="356" spans="9:14" x14ac:dyDescent="0.25">
      <c r="I356" s="29" t="s">
        <v>8219</v>
      </c>
      <c r="J356">
        <v>57</v>
      </c>
      <c r="M356" t="s">
        <v>8221</v>
      </c>
      <c r="N356">
        <v>53</v>
      </c>
    </row>
    <row r="357" spans="9:14" x14ac:dyDescent="0.25">
      <c r="I357" s="29" t="s">
        <v>8219</v>
      </c>
      <c r="J357">
        <v>229</v>
      </c>
      <c r="M357" t="s">
        <v>8221</v>
      </c>
      <c r="N357">
        <v>7</v>
      </c>
    </row>
    <row r="358" spans="9:14" x14ac:dyDescent="0.25">
      <c r="I358" s="29" t="s">
        <v>8219</v>
      </c>
      <c r="J358">
        <v>108</v>
      </c>
      <c r="M358" t="s">
        <v>8221</v>
      </c>
      <c r="N358">
        <v>72</v>
      </c>
    </row>
    <row r="359" spans="9:14" x14ac:dyDescent="0.25">
      <c r="I359" s="29" t="s">
        <v>8219</v>
      </c>
      <c r="J359">
        <v>108</v>
      </c>
      <c r="M359" t="s">
        <v>8221</v>
      </c>
      <c r="N359">
        <v>0</v>
      </c>
    </row>
    <row r="360" spans="9:14" x14ac:dyDescent="0.25">
      <c r="I360" s="29" t="s">
        <v>8219</v>
      </c>
      <c r="J360">
        <v>41</v>
      </c>
      <c r="M360" t="s">
        <v>8221</v>
      </c>
      <c r="N360">
        <v>2</v>
      </c>
    </row>
    <row r="361" spans="9:14" x14ac:dyDescent="0.25">
      <c r="I361" s="29" t="s">
        <v>8219</v>
      </c>
      <c r="J361">
        <v>139</v>
      </c>
      <c r="M361" t="s">
        <v>8221</v>
      </c>
      <c r="N361">
        <v>8</v>
      </c>
    </row>
    <row r="362" spans="9:14" x14ac:dyDescent="0.25">
      <c r="I362" s="29" t="s">
        <v>8219</v>
      </c>
      <c r="J362">
        <v>19</v>
      </c>
      <c r="M362" t="s">
        <v>8221</v>
      </c>
      <c r="N362">
        <v>2</v>
      </c>
    </row>
    <row r="363" spans="9:14" x14ac:dyDescent="0.25">
      <c r="I363" s="29" t="s">
        <v>8219</v>
      </c>
      <c r="J363">
        <v>94</v>
      </c>
      <c r="M363" t="s">
        <v>8221</v>
      </c>
      <c r="N363">
        <v>0</v>
      </c>
    </row>
    <row r="364" spans="9:14" x14ac:dyDescent="0.25">
      <c r="I364" s="29" t="s">
        <v>8219</v>
      </c>
      <c r="J364">
        <v>23</v>
      </c>
      <c r="M364" t="s">
        <v>8221</v>
      </c>
      <c r="N364">
        <v>3</v>
      </c>
    </row>
    <row r="365" spans="9:14" x14ac:dyDescent="0.25">
      <c r="I365" s="29" t="s">
        <v>8219</v>
      </c>
      <c r="J365">
        <v>15</v>
      </c>
      <c r="M365" t="s">
        <v>8221</v>
      </c>
      <c r="N365">
        <v>4</v>
      </c>
    </row>
    <row r="366" spans="9:14" x14ac:dyDescent="0.25">
      <c r="I366" s="29" t="s">
        <v>8219</v>
      </c>
      <c r="J366">
        <v>62</v>
      </c>
      <c r="M366" t="s">
        <v>8221</v>
      </c>
      <c r="N366">
        <v>3</v>
      </c>
    </row>
    <row r="367" spans="9:14" x14ac:dyDescent="0.25">
      <c r="I367" s="29" t="s">
        <v>8219</v>
      </c>
      <c r="J367">
        <v>74</v>
      </c>
      <c r="M367" t="s">
        <v>8221</v>
      </c>
      <c r="N367">
        <v>6</v>
      </c>
    </row>
    <row r="368" spans="9:14" x14ac:dyDescent="0.25">
      <c r="I368" s="29" t="s">
        <v>8219</v>
      </c>
      <c r="J368">
        <v>97</v>
      </c>
      <c r="M368" t="s">
        <v>8221</v>
      </c>
      <c r="N368">
        <v>0</v>
      </c>
    </row>
    <row r="369" spans="9:14" x14ac:dyDescent="0.25">
      <c r="I369" s="29" t="s">
        <v>8219</v>
      </c>
      <c r="J369">
        <v>55</v>
      </c>
      <c r="M369" t="s">
        <v>8221</v>
      </c>
      <c r="N369">
        <v>0</v>
      </c>
    </row>
    <row r="370" spans="9:14" x14ac:dyDescent="0.25">
      <c r="I370" s="29" t="s">
        <v>8219</v>
      </c>
      <c r="J370">
        <v>44</v>
      </c>
      <c r="M370" t="s">
        <v>8221</v>
      </c>
      <c r="N370">
        <v>0</v>
      </c>
    </row>
    <row r="371" spans="9:14" x14ac:dyDescent="0.25">
      <c r="I371" s="29" t="s">
        <v>8219</v>
      </c>
      <c r="J371">
        <v>110</v>
      </c>
      <c r="M371" t="s">
        <v>8221</v>
      </c>
      <c r="N371">
        <v>8</v>
      </c>
    </row>
    <row r="372" spans="9:14" x14ac:dyDescent="0.25">
      <c r="I372" s="29" t="s">
        <v>8219</v>
      </c>
      <c r="J372">
        <v>59</v>
      </c>
      <c r="M372" t="s">
        <v>8221</v>
      </c>
      <c r="N372">
        <v>5</v>
      </c>
    </row>
    <row r="373" spans="9:14" x14ac:dyDescent="0.25">
      <c r="I373" s="29" t="s">
        <v>8219</v>
      </c>
      <c r="J373">
        <v>62</v>
      </c>
      <c r="M373" t="s">
        <v>8221</v>
      </c>
      <c r="N373">
        <v>0</v>
      </c>
    </row>
    <row r="374" spans="9:14" x14ac:dyDescent="0.25">
      <c r="I374" s="29" t="s">
        <v>8219</v>
      </c>
      <c r="J374">
        <v>105</v>
      </c>
      <c r="M374" t="s">
        <v>8221</v>
      </c>
      <c r="N374">
        <v>2</v>
      </c>
    </row>
    <row r="375" spans="9:14" x14ac:dyDescent="0.25">
      <c r="I375" s="29" t="s">
        <v>8219</v>
      </c>
      <c r="J375">
        <v>26</v>
      </c>
      <c r="M375" t="s">
        <v>8221</v>
      </c>
      <c r="N375">
        <v>24</v>
      </c>
    </row>
    <row r="376" spans="9:14" x14ac:dyDescent="0.25">
      <c r="I376" s="29" t="s">
        <v>8219</v>
      </c>
      <c r="J376">
        <v>49</v>
      </c>
      <c r="M376" t="s">
        <v>8221</v>
      </c>
      <c r="N376">
        <v>0</v>
      </c>
    </row>
    <row r="377" spans="9:14" x14ac:dyDescent="0.25">
      <c r="I377" s="29" t="s">
        <v>8219</v>
      </c>
      <c r="J377">
        <v>68</v>
      </c>
      <c r="M377" t="s">
        <v>8221</v>
      </c>
      <c r="N377">
        <v>9</v>
      </c>
    </row>
    <row r="378" spans="9:14" x14ac:dyDescent="0.25">
      <c r="I378" s="29" t="s">
        <v>8219</v>
      </c>
      <c r="J378">
        <v>22</v>
      </c>
      <c r="M378" t="s">
        <v>8221</v>
      </c>
      <c r="N378">
        <v>0</v>
      </c>
    </row>
    <row r="379" spans="9:14" x14ac:dyDescent="0.25">
      <c r="I379" s="29" t="s">
        <v>8219</v>
      </c>
      <c r="J379">
        <v>18</v>
      </c>
      <c r="M379" t="s">
        <v>8221</v>
      </c>
      <c r="N379">
        <v>1</v>
      </c>
    </row>
    <row r="380" spans="9:14" x14ac:dyDescent="0.25">
      <c r="I380" s="29" t="s">
        <v>8219</v>
      </c>
      <c r="J380">
        <v>19</v>
      </c>
      <c r="M380" t="s">
        <v>8221</v>
      </c>
      <c r="N380">
        <v>10</v>
      </c>
    </row>
    <row r="381" spans="9:14" x14ac:dyDescent="0.25">
      <c r="I381" s="29" t="s">
        <v>8219</v>
      </c>
      <c r="J381">
        <v>99</v>
      </c>
      <c r="M381" t="s">
        <v>8221</v>
      </c>
      <c r="N381">
        <v>1</v>
      </c>
    </row>
    <row r="382" spans="9:14" x14ac:dyDescent="0.25">
      <c r="I382" s="29" t="s">
        <v>8219</v>
      </c>
      <c r="J382">
        <v>27</v>
      </c>
      <c r="M382" t="s">
        <v>8221</v>
      </c>
      <c r="N382">
        <v>0</v>
      </c>
    </row>
    <row r="383" spans="9:14" x14ac:dyDescent="0.25">
      <c r="I383" s="29" t="s">
        <v>8219</v>
      </c>
      <c r="J383">
        <v>25</v>
      </c>
      <c r="M383" t="s">
        <v>8221</v>
      </c>
      <c r="N383">
        <v>20</v>
      </c>
    </row>
    <row r="384" spans="9:14" x14ac:dyDescent="0.25">
      <c r="I384" s="29" t="s">
        <v>8219</v>
      </c>
      <c r="J384">
        <v>14</v>
      </c>
      <c r="M384" t="s">
        <v>8221</v>
      </c>
      <c r="N384">
        <v>30</v>
      </c>
    </row>
    <row r="385" spans="9:14" x14ac:dyDescent="0.25">
      <c r="I385" s="29" t="s">
        <v>8219</v>
      </c>
      <c r="J385">
        <v>35</v>
      </c>
      <c r="M385" t="s">
        <v>8221</v>
      </c>
      <c r="N385">
        <v>6</v>
      </c>
    </row>
    <row r="386" spans="9:14" x14ac:dyDescent="0.25">
      <c r="I386" s="29" t="s">
        <v>8219</v>
      </c>
      <c r="J386">
        <v>10</v>
      </c>
      <c r="M386" t="s">
        <v>8221</v>
      </c>
      <c r="N386">
        <v>15</v>
      </c>
    </row>
    <row r="387" spans="9:14" x14ac:dyDescent="0.25">
      <c r="I387" s="29" t="s">
        <v>8219</v>
      </c>
      <c r="J387">
        <v>29</v>
      </c>
      <c r="M387" t="s">
        <v>8221</v>
      </c>
      <c r="N387">
        <v>5</v>
      </c>
    </row>
    <row r="388" spans="9:14" x14ac:dyDescent="0.25">
      <c r="I388" s="29" t="s">
        <v>8219</v>
      </c>
      <c r="J388">
        <v>44</v>
      </c>
      <c r="M388" t="s">
        <v>8221</v>
      </c>
      <c r="N388">
        <v>0</v>
      </c>
    </row>
    <row r="389" spans="9:14" x14ac:dyDescent="0.25">
      <c r="I389" s="29" t="s">
        <v>8219</v>
      </c>
      <c r="J389">
        <v>17</v>
      </c>
      <c r="M389" t="s">
        <v>8221</v>
      </c>
      <c r="N389">
        <v>0</v>
      </c>
    </row>
    <row r="390" spans="9:14" x14ac:dyDescent="0.25">
      <c r="I390" s="29" t="s">
        <v>8219</v>
      </c>
      <c r="J390">
        <v>34</v>
      </c>
      <c r="M390" t="s">
        <v>8221</v>
      </c>
      <c r="N390">
        <v>28</v>
      </c>
    </row>
    <row r="391" spans="9:14" x14ac:dyDescent="0.25">
      <c r="I391" s="29" t="s">
        <v>8219</v>
      </c>
      <c r="J391">
        <v>14</v>
      </c>
      <c r="M391" t="s">
        <v>8221</v>
      </c>
      <c r="N391">
        <v>0</v>
      </c>
    </row>
    <row r="392" spans="9:14" x14ac:dyDescent="0.25">
      <c r="I392" s="29" t="s">
        <v>8219</v>
      </c>
      <c r="J392">
        <v>156</v>
      </c>
      <c r="M392" t="s">
        <v>8221</v>
      </c>
      <c r="N392">
        <v>5</v>
      </c>
    </row>
    <row r="393" spans="9:14" x14ac:dyDescent="0.25">
      <c r="I393" s="29" t="s">
        <v>8219</v>
      </c>
      <c r="J393">
        <v>128</v>
      </c>
      <c r="M393" t="s">
        <v>8221</v>
      </c>
      <c r="N393">
        <v>7</v>
      </c>
    </row>
    <row r="394" spans="9:14" x14ac:dyDescent="0.25">
      <c r="I394" s="29" t="s">
        <v>8219</v>
      </c>
      <c r="J394">
        <v>60</v>
      </c>
      <c r="M394" t="s">
        <v>8221</v>
      </c>
      <c r="N394">
        <v>30</v>
      </c>
    </row>
    <row r="395" spans="9:14" x14ac:dyDescent="0.25">
      <c r="I395" s="29" t="s">
        <v>8219</v>
      </c>
      <c r="J395">
        <v>32</v>
      </c>
      <c r="M395" t="s">
        <v>8221</v>
      </c>
      <c r="N395">
        <v>2</v>
      </c>
    </row>
    <row r="396" spans="9:14" x14ac:dyDescent="0.25">
      <c r="I396" s="29" t="s">
        <v>8219</v>
      </c>
      <c r="J396">
        <v>53</v>
      </c>
      <c r="M396" t="s">
        <v>8221</v>
      </c>
      <c r="N396">
        <v>30</v>
      </c>
    </row>
    <row r="397" spans="9:14" x14ac:dyDescent="0.25">
      <c r="I397" s="29" t="s">
        <v>8219</v>
      </c>
      <c r="J397">
        <v>184</v>
      </c>
      <c r="M397" t="s">
        <v>8221</v>
      </c>
      <c r="N397">
        <v>2</v>
      </c>
    </row>
    <row r="398" spans="9:14" x14ac:dyDescent="0.25">
      <c r="I398" s="29" t="s">
        <v>8219</v>
      </c>
      <c r="J398">
        <v>90</v>
      </c>
      <c r="M398" t="s">
        <v>8221</v>
      </c>
      <c r="N398">
        <v>0</v>
      </c>
    </row>
    <row r="399" spans="9:14" x14ac:dyDescent="0.25">
      <c r="I399" s="29" t="s">
        <v>8219</v>
      </c>
      <c r="J399">
        <v>71</v>
      </c>
      <c r="M399" t="s">
        <v>8221</v>
      </c>
      <c r="N399">
        <v>2</v>
      </c>
    </row>
    <row r="400" spans="9:14" x14ac:dyDescent="0.25">
      <c r="I400" s="29" t="s">
        <v>8219</v>
      </c>
      <c r="J400">
        <v>87</v>
      </c>
      <c r="M400" t="s">
        <v>8221</v>
      </c>
      <c r="N400">
        <v>1</v>
      </c>
    </row>
    <row r="401" spans="9:14" x14ac:dyDescent="0.25">
      <c r="I401" s="29" t="s">
        <v>8219</v>
      </c>
      <c r="J401">
        <v>28</v>
      </c>
      <c r="M401" t="s">
        <v>8221</v>
      </c>
      <c r="N401">
        <v>2</v>
      </c>
    </row>
    <row r="402" spans="9:14" x14ac:dyDescent="0.25">
      <c r="I402" s="29" t="s">
        <v>8219</v>
      </c>
      <c r="J402">
        <v>56</v>
      </c>
      <c r="M402" t="s">
        <v>8221</v>
      </c>
      <c r="N402">
        <v>14</v>
      </c>
    </row>
    <row r="403" spans="9:14" x14ac:dyDescent="0.25">
      <c r="I403" s="29" t="s">
        <v>8219</v>
      </c>
      <c r="J403">
        <v>51</v>
      </c>
      <c r="M403" t="s">
        <v>8221</v>
      </c>
      <c r="N403">
        <v>31</v>
      </c>
    </row>
    <row r="404" spans="9:14" x14ac:dyDescent="0.25">
      <c r="I404" s="29" t="s">
        <v>8219</v>
      </c>
      <c r="J404">
        <v>75</v>
      </c>
      <c r="M404" t="s">
        <v>8221</v>
      </c>
      <c r="N404">
        <v>16</v>
      </c>
    </row>
    <row r="405" spans="9:14" x14ac:dyDescent="0.25">
      <c r="I405" s="29" t="s">
        <v>8219</v>
      </c>
      <c r="J405">
        <v>38</v>
      </c>
      <c r="M405" t="s">
        <v>8221</v>
      </c>
      <c r="N405">
        <v>12</v>
      </c>
    </row>
    <row r="406" spans="9:14" x14ac:dyDescent="0.25">
      <c r="I406" s="29" t="s">
        <v>8219</v>
      </c>
      <c r="J406">
        <v>18</v>
      </c>
      <c r="M406" t="s">
        <v>8221</v>
      </c>
      <c r="N406">
        <v>96</v>
      </c>
    </row>
    <row r="407" spans="9:14" x14ac:dyDescent="0.25">
      <c r="I407" s="29" t="s">
        <v>8219</v>
      </c>
      <c r="J407">
        <v>54</v>
      </c>
      <c r="M407" t="s">
        <v>8221</v>
      </c>
      <c r="N407">
        <v>16</v>
      </c>
    </row>
    <row r="408" spans="9:14" x14ac:dyDescent="0.25">
      <c r="I408" s="29" t="s">
        <v>8219</v>
      </c>
      <c r="J408">
        <v>71</v>
      </c>
      <c r="M408" t="s">
        <v>8221</v>
      </c>
      <c r="N408">
        <v>5</v>
      </c>
    </row>
    <row r="409" spans="9:14" x14ac:dyDescent="0.25">
      <c r="I409" s="29" t="s">
        <v>8219</v>
      </c>
      <c r="J409">
        <v>57</v>
      </c>
      <c r="M409" t="s">
        <v>8221</v>
      </c>
      <c r="N409">
        <v>0</v>
      </c>
    </row>
    <row r="410" spans="9:14" x14ac:dyDescent="0.25">
      <c r="I410" s="29" t="s">
        <v>8219</v>
      </c>
      <c r="J410">
        <v>43</v>
      </c>
      <c r="M410" t="s">
        <v>8221</v>
      </c>
      <c r="N410">
        <v>8</v>
      </c>
    </row>
    <row r="411" spans="9:14" x14ac:dyDescent="0.25">
      <c r="I411" s="29" t="s">
        <v>8219</v>
      </c>
      <c r="J411">
        <v>52</v>
      </c>
      <c r="M411" t="s">
        <v>8221</v>
      </c>
      <c r="N411">
        <v>7</v>
      </c>
    </row>
    <row r="412" spans="9:14" x14ac:dyDescent="0.25">
      <c r="I412" s="29" t="s">
        <v>8219</v>
      </c>
      <c r="J412">
        <v>27</v>
      </c>
      <c r="M412" t="s">
        <v>8221</v>
      </c>
      <c r="N412">
        <v>24</v>
      </c>
    </row>
    <row r="413" spans="9:14" x14ac:dyDescent="0.25">
      <c r="I413" s="29" t="s">
        <v>8219</v>
      </c>
      <c r="J413">
        <v>12</v>
      </c>
      <c r="M413" t="s">
        <v>8221</v>
      </c>
      <c r="N413">
        <v>121</v>
      </c>
    </row>
    <row r="414" spans="9:14" x14ac:dyDescent="0.25">
      <c r="I414" s="29" t="s">
        <v>8219</v>
      </c>
      <c r="J414">
        <v>33</v>
      </c>
      <c r="M414" t="s">
        <v>8221</v>
      </c>
      <c r="N414">
        <v>196</v>
      </c>
    </row>
    <row r="415" spans="9:14" x14ac:dyDescent="0.25">
      <c r="I415" s="29" t="s">
        <v>8219</v>
      </c>
      <c r="J415">
        <v>96</v>
      </c>
      <c r="M415" t="s">
        <v>8221</v>
      </c>
      <c r="N415">
        <v>5</v>
      </c>
    </row>
    <row r="416" spans="9:14" x14ac:dyDescent="0.25">
      <c r="I416" s="29" t="s">
        <v>8219</v>
      </c>
      <c r="J416">
        <v>28</v>
      </c>
      <c r="M416" t="s">
        <v>8221</v>
      </c>
      <c r="N416">
        <v>73</v>
      </c>
    </row>
    <row r="417" spans="9:14" x14ac:dyDescent="0.25">
      <c r="I417" s="29" t="s">
        <v>8219</v>
      </c>
      <c r="J417">
        <v>43</v>
      </c>
      <c r="M417" t="s">
        <v>8221</v>
      </c>
      <c r="N417">
        <v>93</v>
      </c>
    </row>
    <row r="418" spans="9:14" x14ac:dyDescent="0.25">
      <c r="I418" s="29" t="s">
        <v>8219</v>
      </c>
      <c r="J418">
        <v>205</v>
      </c>
      <c r="M418" t="s">
        <v>8221</v>
      </c>
      <c r="N418">
        <v>17</v>
      </c>
    </row>
    <row r="419" spans="9:14" x14ac:dyDescent="0.25">
      <c r="I419" s="29" t="s">
        <v>8219</v>
      </c>
      <c r="J419">
        <v>23</v>
      </c>
      <c r="M419" t="s">
        <v>8221</v>
      </c>
      <c r="N419">
        <v>7</v>
      </c>
    </row>
    <row r="420" spans="9:14" x14ac:dyDescent="0.25">
      <c r="I420" s="29" t="s">
        <v>8219</v>
      </c>
      <c r="J420">
        <v>19</v>
      </c>
      <c r="M420" t="s">
        <v>8221</v>
      </c>
      <c r="N420">
        <v>17</v>
      </c>
    </row>
    <row r="421" spans="9:14" x14ac:dyDescent="0.25">
      <c r="I421" s="29" t="s">
        <v>8219</v>
      </c>
      <c r="J421">
        <v>14</v>
      </c>
      <c r="M421" t="s">
        <v>8221</v>
      </c>
      <c r="N421">
        <v>171</v>
      </c>
    </row>
    <row r="422" spans="9:14" x14ac:dyDescent="0.25">
      <c r="I422" s="29" t="s">
        <v>8219</v>
      </c>
      <c r="J422">
        <v>38</v>
      </c>
      <c r="M422" t="s">
        <v>8221</v>
      </c>
      <c r="N422">
        <v>188</v>
      </c>
    </row>
    <row r="423" spans="9:14" x14ac:dyDescent="0.25">
      <c r="I423" s="29" t="s">
        <v>8219</v>
      </c>
      <c r="J423">
        <v>78</v>
      </c>
      <c r="M423" t="s">
        <v>8221</v>
      </c>
      <c r="N423">
        <v>110</v>
      </c>
    </row>
    <row r="424" spans="9:14" x14ac:dyDescent="0.25">
      <c r="I424" s="29" t="s">
        <v>8219</v>
      </c>
      <c r="J424">
        <v>69</v>
      </c>
      <c r="M424" t="s">
        <v>8221</v>
      </c>
      <c r="N424">
        <v>37</v>
      </c>
    </row>
    <row r="425" spans="9:14" x14ac:dyDescent="0.25">
      <c r="I425" s="29" t="s">
        <v>8219</v>
      </c>
      <c r="J425">
        <v>33</v>
      </c>
      <c r="M425" t="s">
        <v>8221</v>
      </c>
      <c r="N425">
        <v>9</v>
      </c>
    </row>
    <row r="426" spans="9:14" x14ac:dyDescent="0.25">
      <c r="I426" s="29" t="s">
        <v>8219</v>
      </c>
      <c r="J426">
        <v>54</v>
      </c>
      <c r="M426" t="s">
        <v>8221</v>
      </c>
      <c r="N426">
        <v>29</v>
      </c>
    </row>
    <row r="427" spans="9:14" x14ac:dyDescent="0.25">
      <c r="I427" s="29" t="s">
        <v>8219</v>
      </c>
      <c r="J427">
        <v>99</v>
      </c>
      <c r="M427" t="s">
        <v>8221</v>
      </c>
      <c r="N427">
        <v>6</v>
      </c>
    </row>
    <row r="428" spans="9:14" x14ac:dyDescent="0.25">
      <c r="I428" s="29" t="s">
        <v>8219</v>
      </c>
      <c r="J428">
        <v>49</v>
      </c>
      <c r="M428" t="s">
        <v>8221</v>
      </c>
      <c r="N428">
        <v>30</v>
      </c>
    </row>
    <row r="429" spans="9:14" x14ac:dyDescent="0.25">
      <c r="I429" s="29" t="s">
        <v>8219</v>
      </c>
      <c r="J429">
        <v>11</v>
      </c>
      <c r="M429" t="s">
        <v>8221</v>
      </c>
      <c r="N429">
        <v>81</v>
      </c>
    </row>
    <row r="430" spans="9:14" x14ac:dyDescent="0.25">
      <c r="I430" s="29" t="s">
        <v>8219</v>
      </c>
      <c r="J430">
        <v>38</v>
      </c>
      <c r="M430" t="s">
        <v>8221</v>
      </c>
      <c r="N430">
        <v>4</v>
      </c>
    </row>
    <row r="431" spans="9:14" x14ac:dyDescent="0.25">
      <c r="I431" s="29" t="s">
        <v>8219</v>
      </c>
      <c r="J431">
        <v>16</v>
      </c>
      <c r="M431" t="s">
        <v>8221</v>
      </c>
      <c r="N431">
        <v>11</v>
      </c>
    </row>
    <row r="432" spans="9:14" x14ac:dyDescent="0.25">
      <c r="I432" s="29" t="s">
        <v>8219</v>
      </c>
      <c r="J432">
        <v>32</v>
      </c>
      <c r="M432" t="s">
        <v>8221</v>
      </c>
      <c r="N432">
        <v>14</v>
      </c>
    </row>
    <row r="433" spans="9:14" x14ac:dyDescent="0.25">
      <c r="I433" s="29" t="s">
        <v>8219</v>
      </c>
      <c r="J433">
        <v>20</v>
      </c>
      <c r="M433" t="s">
        <v>8221</v>
      </c>
      <c r="N433">
        <v>5</v>
      </c>
    </row>
    <row r="434" spans="9:14" x14ac:dyDescent="0.25">
      <c r="I434" s="29" t="s">
        <v>8219</v>
      </c>
      <c r="J434">
        <v>154</v>
      </c>
      <c r="M434" t="s">
        <v>8221</v>
      </c>
      <c r="N434">
        <v>45</v>
      </c>
    </row>
    <row r="435" spans="9:14" x14ac:dyDescent="0.25">
      <c r="I435" s="29" t="s">
        <v>8219</v>
      </c>
      <c r="J435">
        <v>41</v>
      </c>
      <c r="M435" t="s">
        <v>8221</v>
      </c>
      <c r="N435">
        <v>8</v>
      </c>
    </row>
    <row r="436" spans="9:14" x14ac:dyDescent="0.25">
      <c r="I436" s="29" t="s">
        <v>8219</v>
      </c>
      <c r="J436">
        <v>75</v>
      </c>
      <c r="M436" t="s">
        <v>8221</v>
      </c>
      <c r="N436">
        <v>3</v>
      </c>
    </row>
    <row r="437" spans="9:14" x14ac:dyDescent="0.25">
      <c r="I437" s="29" t="s">
        <v>8219</v>
      </c>
      <c r="J437">
        <v>40</v>
      </c>
      <c r="M437" t="s">
        <v>8221</v>
      </c>
      <c r="N437">
        <v>24</v>
      </c>
    </row>
    <row r="438" spans="9:14" x14ac:dyDescent="0.25">
      <c r="I438" s="29" t="s">
        <v>8219</v>
      </c>
      <c r="J438">
        <v>46</v>
      </c>
      <c r="M438" t="s">
        <v>8221</v>
      </c>
      <c r="N438">
        <v>18</v>
      </c>
    </row>
    <row r="439" spans="9:14" x14ac:dyDescent="0.25">
      <c r="I439" s="29" t="s">
        <v>8219</v>
      </c>
      <c r="J439">
        <v>62</v>
      </c>
      <c r="M439" t="s">
        <v>8221</v>
      </c>
      <c r="N439">
        <v>12</v>
      </c>
    </row>
    <row r="440" spans="9:14" x14ac:dyDescent="0.25">
      <c r="I440" s="29" t="s">
        <v>8219</v>
      </c>
      <c r="J440">
        <v>61</v>
      </c>
      <c r="M440" t="s">
        <v>8221</v>
      </c>
      <c r="N440">
        <v>123</v>
      </c>
    </row>
    <row r="441" spans="9:14" x14ac:dyDescent="0.25">
      <c r="I441" s="29" t="s">
        <v>8219</v>
      </c>
      <c r="J441">
        <v>96</v>
      </c>
      <c r="M441" t="s">
        <v>8221</v>
      </c>
      <c r="N441">
        <v>96</v>
      </c>
    </row>
    <row r="442" spans="9:14" x14ac:dyDescent="0.25">
      <c r="I442" s="29" t="s">
        <v>8219</v>
      </c>
      <c r="J442">
        <v>190</v>
      </c>
      <c r="M442" t="s">
        <v>8221</v>
      </c>
      <c r="N442">
        <v>31</v>
      </c>
    </row>
    <row r="443" spans="9:14" x14ac:dyDescent="0.25">
      <c r="I443" s="29" t="s">
        <v>8219</v>
      </c>
      <c r="J443">
        <v>94</v>
      </c>
      <c r="M443" t="s">
        <v>8221</v>
      </c>
      <c r="N443">
        <v>4</v>
      </c>
    </row>
    <row r="444" spans="9:14" x14ac:dyDescent="0.25">
      <c r="I444" s="29" t="s">
        <v>8219</v>
      </c>
      <c r="J444">
        <v>39</v>
      </c>
      <c r="M444" t="s">
        <v>8221</v>
      </c>
      <c r="N444">
        <v>3</v>
      </c>
    </row>
    <row r="445" spans="9:14" x14ac:dyDescent="0.25">
      <c r="I445" s="29" t="s">
        <v>8219</v>
      </c>
      <c r="J445">
        <v>127</v>
      </c>
      <c r="M445" t="s">
        <v>8221</v>
      </c>
      <c r="N445">
        <v>179</v>
      </c>
    </row>
    <row r="446" spans="9:14" x14ac:dyDescent="0.25">
      <c r="I446" s="29" t="s">
        <v>8219</v>
      </c>
      <c r="J446">
        <v>159</v>
      </c>
      <c r="M446" t="s">
        <v>8221</v>
      </c>
      <c r="N446">
        <v>3</v>
      </c>
    </row>
    <row r="447" spans="9:14" x14ac:dyDescent="0.25">
      <c r="I447" s="29" t="s">
        <v>8219</v>
      </c>
      <c r="J447">
        <v>177</v>
      </c>
      <c r="M447" t="s">
        <v>8221</v>
      </c>
      <c r="N447">
        <v>23</v>
      </c>
    </row>
    <row r="448" spans="9:14" x14ac:dyDescent="0.25">
      <c r="I448" s="29" t="s">
        <v>8219</v>
      </c>
      <c r="J448">
        <v>47</v>
      </c>
      <c r="M448" t="s">
        <v>8221</v>
      </c>
      <c r="N448">
        <v>23</v>
      </c>
    </row>
    <row r="449" spans="9:14" x14ac:dyDescent="0.25">
      <c r="I449" s="29" t="s">
        <v>8219</v>
      </c>
      <c r="J449">
        <v>1</v>
      </c>
      <c r="M449" t="s">
        <v>8221</v>
      </c>
      <c r="N449">
        <v>41</v>
      </c>
    </row>
    <row r="450" spans="9:14" x14ac:dyDescent="0.25">
      <c r="I450" s="29" t="s">
        <v>8219</v>
      </c>
      <c r="J450">
        <v>16</v>
      </c>
      <c r="M450" t="s">
        <v>8221</v>
      </c>
      <c r="N450">
        <v>0</v>
      </c>
    </row>
    <row r="451" spans="9:14" x14ac:dyDescent="0.25">
      <c r="I451" s="29" t="s">
        <v>8219</v>
      </c>
      <c r="J451">
        <v>115</v>
      </c>
      <c r="M451" t="s">
        <v>8221</v>
      </c>
      <c r="N451">
        <v>32</v>
      </c>
    </row>
    <row r="452" spans="9:14" x14ac:dyDescent="0.25">
      <c r="I452" s="29" t="s">
        <v>8219</v>
      </c>
      <c r="J452">
        <v>133</v>
      </c>
      <c r="M452" t="s">
        <v>8221</v>
      </c>
      <c r="N452">
        <v>2</v>
      </c>
    </row>
    <row r="453" spans="9:14" x14ac:dyDescent="0.25">
      <c r="I453" s="29" t="s">
        <v>8219</v>
      </c>
      <c r="J453">
        <v>70</v>
      </c>
      <c r="M453" t="s">
        <v>8221</v>
      </c>
      <c r="N453">
        <v>7</v>
      </c>
    </row>
    <row r="454" spans="9:14" x14ac:dyDescent="0.25">
      <c r="I454" s="29" t="s">
        <v>8219</v>
      </c>
      <c r="J454">
        <v>62</v>
      </c>
      <c r="M454" t="s">
        <v>8221</v>
      </c>
      <c r="N454">
        <v>4</v>
      </c>
    </row>
    <row r="455" spans="9:14" x14ac:dyDescent="0.25">
      <c r="I455" s="29" t="s">
        <v>8219</v>
      </c>
      <c r="J455">
        <v>10</v>
      </c>
      <c r="M455" t="s">
        <v>8221</v>
      </c>
      <c r="N455">
        <v>196</v>
      </c>
    </row>
    <row r="456" spans="9:14" x14ac:dyDescent="0.25">
      <c r="I456" s="29" t="s">
        <v>8219</v>
      </c>
      <c r="J456">
        <v>499</v>
      </c>
      <c r="M456" t="s">
        <v>8221</v>
      </c>
      <c r="N456">
        <v>11</v>
      </c>
    </row>
    <row r="457" spans="9:14" x14ac:dyDescent="0.25">
      <c r="I457" s="29" t="s">
        <v>8219</v>
      </c>
      <c r="J457">
        <v>47</v>
      </c>
      <c r="M457" t="s">
        <v>8221</v>
      </c>
      <c r="N457">
        <v>9</v>
      </c>
    </row>
    <row r="458" spans="9:14" x14ac:dyDescent="0.25">
      <c r="I458" s="29" t="s">
        <v>8219</v>
      </c>
      <c r="J458">
        <v>28</v>
      </c>
      <c r="M458" t="s">
        <v>8221</v>
      </c>
      <c r="N458">
        <v>5</v>
      </c>
    </row>
    <row r="459" spans="9:14" x14ac:dyDescent="0.25">
      <c r="I459" s="29" t="s">
        <v>8219</v>
      </c>
      <c r="J459">
        <v>24</v>
      </c>
      <c r="M459" t="s">
        <v>8221</v>
      </c>
      <c r="N459">
        <v>8</v>
      </c>
    </row>
    <row r="460" spans="9:14" x14ac:dyDescent="0.25">
      <c r="I460" s="29" t="s">
        <v>8219</v>
      </c>
      <c r="J460">
        <v>76</v>
      </c>
      <c r="M460" t="s">
        <v>8221</v>
      </c>
      <c r="N460">
        <v>229</v>
      </c>
    </row>
    <row r="461" spans="9:14" x14ac:dyDescent="0.25">
      <c r="I461" s="29" t="s">
        <v>8219</v>
      </c>
      <c r="J461">
        <v>98</v>
      </c>
      <c r="M461" t="s">
        <v>8221</v>
      </c>
      <c r="N461">
        <v>40</v>
      </c>
    </row>
    <row r="462" spans="9:14" x14ac:dyDescent="0.25">
      <c r="I462" s="29" t="s">
        <v>8219</v>
      </c>
      <c r="J462">
        <v>30</v>
      </c>
      <c r="M462" t="s">
        <v>8221</v>
      </c>
      <c r="N462">
        <v>123</v>
      </c>
    </row>
    <row r="463" spans="9:14" x14ac:dyDescent="0.25">
      <c r="I463" s="29" t="s">
        <v>8219</v>
      </c>
      <c r="J463">
        <v>478</v>
      </c>
      <c r="M463" t="s">
        <v>8221</v>
      </c>
      <c r="N463">
        <v>5</v>
      </c>
    </row>
    <row r="464" spans="9:14" x14ac:dyDescent="0.25">
      <c r="I464" s="29" t="s">
        <v>8219</v>
      </c>
      <c r="J464">
        <v>74</v>
      </c>
      <c r="M464" t="s">
        <v>8221</v>
      </c>
      <c r="N464">
        <v>148</v>
      </c>
    </row>
    <row r="465" spans="9:14" x14ac:dyDescent="0.25">
      <c r="I465" s="29" t="s">
        <v>8219</v>
      </c>
      <c r="J465">
        <v>131</v>
      </c>
      <c r="M465" t="s">
        <v>8221</v>
      </c>
      <c r="N465">
        <v>10</v>
      </c>
    </row>
    <row r="466" spans="9:14" x14ac:dyDescent="0.25">
      <c r="I466" s="29" t="s">
        <v>8219</v>
      </c>
      <c r="J466">
        <v>61</v>
      </c>
      <c r="M466" t="s">
        <v>8221</v>
      </c>
      <c r="N466">
        <v>4</v>
      </c>
    </row>
    <row r="467" spans="9:14" x14ac:dyDescent="0.25">
      <c r="I467" s="29" t="s">
        <v>8219</v>
      </c>
      <c r="J467">
        <v>1071</v>
      </c>
      <c r="M467" t="s">
        <v>8221</v>
      </c>
      <c r="N467">
        <v>21</v>
      </c>
    </row>
    <row r="468" spans="9:14" x14ac:dyDescent="0.25">
      <c r="I468" s="29" t="s">
        <v>8219</v>
      </c>
      <c r="J468">
        <v>122</v>
      </c>
      <c r="M468" t="s">
        <v>8221</v>
      </c>
      <c r="N468">
        <v>2</v>
      </c>
    </row>
    <row r="469" spans="9:14" x14ac:dyDescent="0.25">
      <c r="I469" s="29" t="s">
        <v>8219</v>
      </c>
      <c r="J469">
        <v>111</v>
      </c>
      <c r="M469" t="s">
        <v>8221</v>
      </c>
      <c r="N469">
        <v>0</v>
      </c>
    </row>
    <row r="470" spans="9:14" x14ac:dyDescent="0.25">
      <c r="I470" s="29" t="s">
        <v>8219</v>
      </c>
      <c r="J470">
        <v>255</v>
      </c>
      <c r="M470" t="s">
        <v>8221</v>
      </c>
      <c r="N470">
        <v>4</v>
      </c>
    </row>
    <row r="471" spans="9:14" x14ac:dyDescent="0.25">
      <c r="I471" s="29" t="s">
        <v>8219</v>
      </c>
      <c r="J471">
        <v>141</v>
      </c>
      <c r="M471" t="s">
        <v>8221</v>
      </c>
      <c r="N471">
        <v>1</v>
      </c>
    </row>
    <row r="472" spans="9:14" x14ac:dyDescent="0.25">
      <c r="I472" s="29" t="s">
        <v>8219</v>
      </c>
      <c r="J472">
        <v>159</v>
      </c>
      <c r="M472" t="s">
        <v>8221</v>
      </c>
      <c r="N472">
        <v>30</v>
      </c>
    </row>
    <row r="473" spans="9:14" x14ac:dyDescent="0.25">
      <c r="I473" s="29" t="s">
        <v>8219</v>
      </c>
      <c r="J473">
        <v>99</v>
      </c>
      <c r="M473" t="s">
        <v>8221</v>
      </c>
      <c r="N473">
        <v>3</v>
      </c>
    </row>
    <row r="474" spans="9:14" x14ac:dyDescent="0.25">
      <c r="I474" s="29" t="s">
        <v>8219</v>
      </c>
      <c r="J474">
        <v>96</v>
      </c>
      <c r="M474" t="s">
        <v>8221</v>
      </c>
      <c r="N474">
        <v>975</v>
      </c>
    </row>
    <row r="475" spans="9:14" x14ac:dyDescent="0.25">
      <c r="I475" s="29" t="s">
        <v>8219</v>
      </c>
      <c r="J475">
        <v>27</v>
      </c>
      <c r="M475" t="s">
        <v>8221</v>
      </c>
      <c r="N475">
        <v>167</v>
      </c>
    </row>
    <row r="476" spans="9:14" x14ac:dyDescent="0.25">
      <c r="I476" s="29" t="s">
        <v>8219</v>
      </c>
      <c r="J476">
        <v>166</v>
      </c>
      <c r="M476" t="s">
        <v>8221</v>
      </c>
      <c r="N476">
        <v>5</v>
      </c>
    </row>
    <row r="477" spans="9:14" x14ac:dyDescent="0.25">
      <c r="I477" s="29" t="s">
        <v>8219</v>
      </c>
      <c r="J477">
        <v>76</v>
      </c>
      <c r="M477" t="s">
        <v>8221</v>
      </c>
      <c r="N477">
        <v>18</v>
      </c>
    </row>
    <row r="478" spans="9:14" x14ac:dyDescent="0.25">
      <c r="I478" s="29" t="s">
        <v>8219</v>
      </c>
      <c r="J478">
        <v>211</v>
      </c>
      <c r="M478" t="s">
        <v>8221</v>
      </c>
      <c r="N478">
        <v>98</v>
      </c>
    </row>
    <row r="479" spans="9:14" x14ac:dyDescent="0.25">
      <c r="I479" s="29" t="s">
        <v>8219</v>
      </c>
      <c r="J479">
        <v>21</v>
      </c>
      <c r="M479" t="s">
        <v>8221</v>
      </c>
      <c r="N479">
        <v>4</v>
      </c>
    </row>
    <row r="480" spans="9:14" x14ac:dyDescent="0.25">
      <c r="I480" s="29" t="s">
        <v>8219</v>
      </c>
      <c r="J480">
        <v>61</v>
      </c>
      <c r="M480" t="s">
        <v>8221</v>
      </c>
      <c r="N480">
        <v>3</v>
      </c>
    </row>
    <row r="481" spans="9:14" x14ac:dyDescent="0.25">
      <c r="I481" s="29" t="s">
        <v>8219</v>
      </c>
      <c r="J481">
        <v>30</v>
      </c>
      <c r="M481" t="s">
        <v>8221</v>
      </c>
      <c r="N481">
        <v>1</v>
      </c>
    </row>
    <row r="482" spans="9:14" x14ac:dyDescent="0.25">
      <c r="I482" s="29" t="s">
        <v>8219</v>
      </c>
      <c r="J482">
        <v>375</v>
      </c>
      <c r="M482" t="s">
        <v>8221</v>
      </c>
      <c r="N482">
        <v>0</v>
      </c>
    </row>
    <row r="483" spans="9:14" x14ac:dyDescent="0.25">
      <c r="I483" s="29" t="s">
        <v>8219</v>
      </c>
      <c r="J483">
        <v>111</v>
      </c>
      <c r="M483" t="s">
        <v>8221</v>
      </c>
      <c r="N483">
        <v>9</v>
      </c>
    </row>
    <row r="484" spans="9:14" x14ac:dyDescent="0.25">
      <c r="I484" s="29" t="s">
        <v>8219</v>
      </c>
      <c r="J484">
        <v>123</v>
      </c>
      <c r="M484" t="s">
        <v>8221</v>
      </c>
      <c r="N484">
        <v>2</v>
      </c>
    </row>
    <row r="485" spans="9:14" x14ac:dyDescent="0.25">
      <c r="I485" s="29" t="s">
        <v>8219</v>
      </c>
      <c r="J485">
        <v>70</v>
      </c>
      <c r="M485" t="s">
        <v>8221</v>
      </c>
      <c r="N485">
        <v>0</v>
      </c>
    </row>
    <row r="486" spans="9:14" x14ac:dyDescent="0.25">
      <c r="I486" s="29" t="s">
        <v>8219</v>
      </c>
      <c r="J486">
        <v>85</v>
      </c>
      <c r="M486" t="s">
        <v>8221</v>
      </c>
      <c r="N486">
        <v>147</v>
      </c>
    </row>
    <row r="487" spans="9:14" x14ac:dyDescent="0.25">
      <c r="I487" s="29" t="s">
        <v>8219</v>
      </c>
      <c r="J487">
        <v>86</v>
      </c>
      <c r="M487" t="s">
        <v>8221</v>
      </c>
      <c r="N487">
        <v>49</v>
      </c>
    </row>
    <row r="488" spans="9:14" x14ac:dyDescent="0.25">
      <c r="I488" s="29" t="s">
        <v>8219</v>
      </c>
      <c r="J488">
        <v>13</v>
      </c>
      <c r="M488" t="s">
        <v>8221</v>
      </c>
      <c r="N488">
        <v>1</v>
      </c>
    </row>
    <row r="489" spans="9:14" x14ac:dyDescent="0.25">
      <c r="I489" s="29" t="s">
        <v>8219</v>
      </c>
      <c r="J489">
        <v>33</v>
      </c>
      <c r="M489" t="s">
        <v>8221</v>
      </c>
      <c r="N489">
        <v>2</v>
      </c>
    </row>
    <row r="490" spans="9:14" x14ac:dyDescent="0.25">
      <c r="I490" s="29" t="s">
        <v>8219</v>
      </c>
      <c r="J490">
        <v>15</v>
      </c>
      <c r="M490" t="s">
        <v>8221</v>
      </c>
      <c r="N490">
        <v>7</v>
      </c>
    </row>
    <row r="491" spans="9:14" x14ac:dyDescent="0.25">
      <c r="I491" s="29" t="s">
        <v>8219</v>
      </c>
      <c r="J491">
        <v>273</v>
      </c>
      <c r="M491" t="s">
        <v>8221</v>
      </c>
      <c r="N491">
        <v>4</v>
      </c>
    </row>
    <row r="492" spans="9:14" x14ac:dyDescent="0.25">
      <c r="I492" s="29" t="s">
        <v>8219</v>
      </c>
      <c r="J492">
        <v>714</v>
      </c>
      <c r="M492" t="s">
        <v>8221</v>
      </c>
      <c r="N492">
        <v>27</v>
      </c>
    </row>
    <row r="493" spans="9:14" x14ac:dyDescent="0.25">
      <c r="I493" s="29" t="s">
        <v>8219</v>
      </c>
      <c r="J493">
        <v>170</v>
      </c>
      <c r="M493" t="s">
        <v>8221</v>
      </c>
      <c r="N493">
        <v>94</v>
      </c>
    </row>
    <row r="494" spans="9:14" x14ac:dyDescent="0.25">
      <c r="I494" s="29" t="s">
        <v>8219</v>
      </c>
      <c r="J494">
        <v>512</v>
      </c>
      <c r="M494" t="s">
        <v>8221</v>
      </c>
      <c r="N494">
        <v>29</v>
      </c>
    </row>
    <row r="495" spans="9:14" x14ac:dyDescent="0.25">
      <c r="I495" s="29" t="s">
        <v>8219</v>
      </c>
      <c r="J495">
        <v>314</v>
      </c>
      <c r="M495" t="s">
        <v>8221</v>
      </c>
      <c r="N495">
        <v>7</v>
      </c>
    </row>
    <row r="496" spans="9:14" x14ac:dyDescent="0.25">
      <c r="I496" s="29" t="s">
        <v>8219</v>
      </c>
      <c r="J496">
        <v>167</v>
      </c>
      <c r="M496" t="s">
        <v>8221</v>
      </c>
      <c r="N496">
        <v>22</v>
      </c>
    </row>
    <row r="497" spans="9:14" x14ac:dyDescent="0.25">
      <c r="I497" s="29" t="s">
        <v>8219</v>
      </c>
      <c r="J497">
        <v>9</v>
      </c>
      <c r="M497" t="s">
        <v>8221</v>
      </c>
      <c r="N497">
        <v>1</v>
      </c>
    </row>
    <row r="498" spans="9:14" x14ac:dyDescent="0.25">
      <c r="I498" s="29" t="s">
        <v>8219</v>
      </c>
      <c r="J498">
        <v>103</v>
      </c>
      <c r="M498" t="s">
        <v>8221</v>
      </c>
      <c r="N498">
        <v>10</v>
      </c>
    </row>
    <row r="499" spans="9:14" x14ac:dyDescent="0.25">
      <c r="I499" s="29" t="s">
        <v>8219</v>
      </c>
      <c r="J499">
        <v>111</v>
      </c>
      <c r="M499" t="s">
        <v>8221</v>
      </c>
      <c r="N499">
        <v>6</v>
      </c>
    </row>
    <row r="500" spans="9:14" x14ac:dyDescent="0.25">
      <c r="I500" s="29" t="s">
        <v>8219</v>
      </c>
      <c r="J500">
        <v>271</v>
      </c>
      <c r="M500" t="s">
        <v>8221</v>
      </c>
      <c r="N500">
        <v>24</v>
      </c>
    </row>
    <row r="501" spans="9:14" x14ac:dyDescent="0.25">
      <c r="I501" s="29" t="s">
        <v>8219</v>
      </c>
      <c r="J501">
        <v>101</v>
      </c>
      <c r="M501" t="s">
        <v>8221</v>
      </c>
      <c r="N501">
        <v>15</v>
      </c>
    </row>
    <row r="502" spans="9:14" x14ac:dyDescent="0.25">
      <c r="I502" s="29" t="s">
        <v>8219</v>
      </c>
      <c r="J502">
        <v>57</v>
      </c>
      <c r="M502" t="s">
        <v>8221</v>
      </c>
      <c r="N502">
        <v>37</v>
      </c>
    </row>
    <row r="503" spans="9:14" x14ac:dyDescent="0.25">
      <c r="I503" s="29" t="s">
        <v>8219</v>
      </c>
      <c r="J503">
        <v>62</v>
      </c>
      <c r="M503" t="s">
        <v>8221</v>
      </c>
      <c r="N503">
        <v>20</v>
      </c>
    </row>
    <row r="504" spans="9:14" x14ac:dyDescent="0.25">
      <c r="I504" s="29" t="s">
        <v>8219</v>
      </c>
      <c r="J504">
        <v>32</v>
      </c>
      <c r="M504" t="s">
        <v>8221</v>
      </c>
      <c r="N504">
        <v>7</v>
      </c>
    </row>
    <row r="505" spans="9:14" x14ac:dyDescent="0.25">
      <c r="I505" s="29" t="s">
        <v>8219</v>
      </c>
      <c r="J505">
        <v>141</v>
      </c>
      <c r="M505" t="s">
        <v>8221</v>
      </c>
      <c r="N505">
        <v>0</v>
      </c>
    </row>
    <row r="506" spans="9:14" x14ac:dyDescent="0.25">
      <c r="I506" s="29" t="s">
        <v>8219</v>
      </c>
      <c r="J506">
        <v>75</v>
      </c>
      <c r="M506" t="s">
        <v>8221</v>
      </c>
      <c r="N506">
        <v>21</v>
      </c>
    </row>
    <row r="507" spans="9:14" x14ac:dyDescent="0.25">
      <c r="I507" s="29" t="s">
        <v>8219</v>
      </c>
      <c r="J507">
        <v>46</v>
      </c>
      <c r="M507" t="s">
        <v>8221</v>
      </c>
      <c r="N507">
        <v>3</v>
      </c>
    </row>
    <row r="508" spans="9:14" x14ac:dyDescent="0.25">
      <c r="I508" s="29" t="s">
        <v>8219</v>
      </c>
      <c r="J508">
        <v>103</v>
      </c>
      <c r="M508" t="s">
        <v>8221</v>
      </c>
      <c r="N508">
        <v>11</v>
      </c>
    </row>
    <row r="509" spans="9:14" x14ac:dyDescent="0.25">
      <c r="I509" s="29" t="s">
        <v>8219</v>
      </c>
      <c r="J509">
        <v>6</v>
      </c>
      <c r="M509" t="s">
        <v>8221</v>
      </c>
      <c r="N509">
        <v>1</v>
      </c>
    </row>
    <row r="510" spans="9:14" x14ac:dyDescent="0.25">
      <c r="I510" s="29" t="s">
        <v>8219</v>
      </c>
      <c r="J510">
        <v>83</v>
      </c>
      <c r="M510" t="s">
        <v>8221</v>
      </c>
      <c r="N510">
        <v>312</v>
      </c>
    </row>
    <row r="511" spans="9:14" x14ac:dyDescent="0.25">
      <c r="I511" s="29" t="s">
        <v>8219</v>
      </c>
      <c r="J511">
        <v>108</v>
      </c>
      <c r="M511" t="s">
        <v>8221</v>
      </c>
      <c r="N511">
        <v>1</v>
      </c>
    </row>
    <row r="512" spans="9:14" x14ac:dyDescent="0.25">
      <c r="I512" s="29" t="s">
        <v>8219</v>
      </c>
      <c r="J512">
        <v>25</v>
      </c>
      <c r="M512" t="s">
        <v>8221</v>
      </c>
      <c r="N512">
        <v>3</v>
      </c>
    </row>
    <row r="513" spans="9:14" x14ac:dyDescent="0.25">
      <c r="I513" s="29" t="s">
        <v>8219</v>
      </c>
      <c r="J513">
        <v>549</v>
      </c>
      <c r="M513" t="s">
        <v>8221</v>
      </c>
      <c r="N513">
        <v>4</v>
      </c>
    </row>
    <row r="514" spans="9:14" x14ac:dyDescent="0.25">
      <c r="I514" s="29" t="s">
        <v>8219</v>
      </c>
      <c r="J514">
        <v>222</v>
      </c>
      <c r="M514" t="s">
        <v>8221</v>
      </c>
      <c r="N514">
        <v>10</v>
      </c>
    </row>
    <row r="515" spans="9:14" x14ac:dyDescent="0.25">
      <c r="I515" s="29" t="s">
        <v>8219</v>
      </c>
      <c r="J515">
        <v>183</v>
      </c>
      <c r="M515" t="s">
        <v>8221</v>
      </c>
      <c r="N515">
        <v>8</v>
      </c>
    </row>
    <row r="516" spans="9:14" x14ac:dyDescent="0.25">
      <c r="I516" s="29" t="s">
        <v>8219</v>
      </c>
      <c r="J516">
        <v>89</v>
      </c>
      <c r="M516" t="s">
        <v>8221</v>
      </c>
      <c r="N516">
        <v>3</v>
      </c>
    </row>
    <row r="517" spans="9:14" x14ac:dyDescent="0.25">
      <c r="I517" s="29" t="s">
        <v>8219</v>
      </c>
      <c r="J517">
        <v>253</v>
      </c>
      <c r="M517" t="s">
        <v>8221</v>
      </c>
      <c r="N517">
        <v>1</v>
      </c>
    </row>
    <row r="518" spans="9:14" x14ac:dyDescent="0.25">
      <c r="I518" s="29" t="s">
        <v>8219</v>
      </c>
      <c r="J518">
        <v>140</v>
      </c>
      <c r="M518" t="s">
        <v>8221</v>
      </c>
      <c r="N518">
        <v>0</v>
      </c>
    </row>
    <row r="519" spans="9:14" x14ac:dyDescent="0.25">
      <c r="I519" s="29" t="s">
        <v>8219</v>
      </c>
      <c r="J519">
        <v>103</v>
      </c>
      <c r="M519" t="s">
        <v>8221</v>
      </c>
      <c r="N519">
        <v>5</v>
      </c>
    </row>
    <row r="520" spans="9:14" x14ac:dyDescent="0.25">
      <c r="I520" s="29" t="s">
        <v>8219</v>
      </c>
      <c r="J520">
        <v>138</v>
      </c>
      <c r="M520" t="s">
        <v>8221</v>
      </c>
      <c r="N520">
        <v>0</v>
      </c>
    </row>
    <row r="521" spans="9:14" x14ac:dyDescent="0.25">
      <c r="I521" s="29" t="s">
        <v>8219</v>
      </c>
      <c r="J521">
        <v>191</v>
      </c>
      <c r="M521" t="s">
        <v>8221</v>
      </c>
      <c r="N521">
        <v>3</v>
      </c>
    </row>
    <row r="522" spans="9:14" x14ac:dyDescent="0.25">
      <c r="I522" s="29" t="s">
        <v>8219</v>
      </c>
      <c r="J522">
        <v>45</v>
      </c>
      <c r="M522" t="s">
        <v>8221</v>
      </c>
      <c r="N522">
        <v>7</v>
      </c>
    </row>
    <row r="523" spans="9:14" x14ac:dyDescent="0.25">
      <c r="I523" s="29" t="s">
        <v>8219</v>
      </c>
      <c r="J523">
        <v>17</v>
      </c>
      <c r="M523" t="s">
        <v>8221</v>
      </c>
      <c r="N523">
        <v>0</v>
      </c>
    </row>
    <row r="524" spans="9:14" x14ac:dyDescent="0.25">
      <c r="I524" s="29" t="s">
        <v>8219</v>
      </c>
      <c r="J524">
        <v>31</v>
      </c>
      <c r="M524" t="s">
        <v>8221</v>
      </c>
      <c r="N524">
        <v>2</v>
      </c>
    </row>
    <row r="525" spans="9:14" x14ac:dyDescent="0.25">
      <c r="I525" s="29" t="s">
        <v>8219</v>
      </c>
      <c r="J525">
        <v>50</v>
      </c>
      <c r="M525" t="s">
        <v>8221</v>
      </c>
      <c r="N525">
        <v>23</v>
      </c>
    </row>
    <row r="526" spans="9:14" x14ac:dyDescent="0.25">
      <c r="I526" s="29" t="s">
        <v>8219</v>
      </c>
      <c r="J526">
        <v>59</v>
      </c>
      <c r="M526" t="s">
        <v>8221</v>
      </c>
      <c r="N526">
        <v>1</v>
      </c>
    </row>
    <row r="527" spans="9:14" x14ac:dyDescent="0.25">
      <c r="I527" s="29" t="s">
        <v>8219</v>
      </c>
      <c r="J527">
        <v>81</v>
      </c>
      <c r="M527" t="s">
        <v>8221</v>
      </c>
      <c r="N527">
        <v>2</v>
      </c>
    </row>
    <row r="528" spans="9:14" x14ac:dyDescent="0.25">
      <c r="I528" s="29" t="s">
        <v>8219</v>
      </c>
      <c r="J528">
        <v>508</v>
      </c>
      <c r="M528" t="s">
        <v>8221</v>
      </c>
      <c r="N528">
        <v>3</v>
      </c>
    </row>
    <row r="529" spans="9:14" x14ac:dyDescent="0.25">
      <c r="I529" s="29" t="s">
        <v>8219</v>
      </c>
      <c r="J529">
        <v>74</v>
      </c>
      <c r="M529" t="s">
        <v>8221</v>
      </c>
      <c r="N529">
        <v>0</v>
      </c>
    </row>
    <row r="530" spans="9:14" x14ac:dyDescent="0.25">
      <c r="I530" s="29" t="s">
        <v>8219</v>
      </c>
      <c r="J530">
        <v>141</v>
      </c>
      <c r="M530" t="s">
        <v>8221</v>
      </c>
      <c r="N530">
        <v>13</v>
      </c>
    </row>
    <row r="531" spans="9:14" x14ac:dyDescent="0.25">
      <c r="I531" s="29" t="s">
        <v>8219</v>
      </c>
      <c r="J531">
        <v>711</v>
      </c>
      <c r="M531" t="s">
        <v>8221</v>
      </c>
      <c r="N531">
        <v>1</v>
      </c>
    </row>
    <row r="532" spans="9:14" x14ac:dyDescent="0.25">
      <c r="I532" s="29" t="s">
        <v>8219</v>
      </c>
      <c r="J532">
        <v>141</v>
      </c>
      <c r="M532" t="s">
        <v>8221</v>
      </c>
      <c r="N532">
        <v>1</v>
      </c>
    </row>
    <row r="533" spans="9:14" x14ac:dyDescent="0.25">
      <c r="I533" s="29" t="s">
        <v>8219</v>
      </c>
      <c r="J533">
        <v>109</v>
      </c>
      <c r="M533" t="s">
        <v>8221</v>
      </c>
      <c r="N533">
        <v>1</v>
      </c>
    </row>
    <row r="534" spans="9:14" x14ac:dyDescent="0.25">
      <c r="I534" s="29" t="s">
        <v>8219</v>
      </c>
      <c r="J534">
        <v>361</v>
      </c>
      <c r="M534" t="s">
        <v>8221</v>
      </c>
      <c r="N534">
        <v>6</v>
      </c>
    </row>
    <row r="535" spans="9:14" x14ac:dyDescent="0.25">
      <c r="I535" s="29" t="s">
        <v>8219</v>
      </c>
      <c r="J535">
        <v>176</v>
      </c>
      <c r="M535" t="s">
        <v>8221</v>
      </c>
      <c r="N535">
        <v>39</v>
      </c>
    </row>
    <row r="536" spans="9:14" x14ac:dyDescent="0.25">
      <c r="I536" s="29" t="s">
        <v>8219</v>
      </c>
      <c r="J536">
        <v>670</v>
      </c>
      <c r="M536" t="s">
        <v>8221</v>
      </c>
      <c r="N536">
        <v>4</v>
      </c>
    </row>
    <row r="537" spans="9:14" x14ac:dyDescent="0.25">
      <c r="I537" s="29" t="s">
        <v>8219</v>
      </c>
      <c r="J537">
        <v>96</v>
      </c>
      <c r="M537" t="s">
        <v>8221</v>
      </c>
      <c r="N537">
        <v>1</v>
      </c>
    </row>
    <row r="538" spans="9:14" x14ac:dyDescent="0.25">
      <c r="I538" s="29" t="s">
        <v>8219</v>
      </c>
      <c r="J538">
        <v>74</v>
      </c>
      <c r="M538" t="s">
        <v>8221</v>
      </c>
      <c r="N538">
        <v>0</v>
      </c>
    </row>
    <row r="539" spans="9:14" x14ac:dyDescent="0.25">
      <c r="I539" s="29" t="s">
        <v>8219</v>
      </c>
      <c r="J539">
        <v>52</v>
      </c>
      <c r="M539" t="s">
        <v>8221</v>
      </c>
      <c r="N539">
        <v>0</v>
      </c>
    </row>
    <row r="540" spans="9:14" x14ac:dyDescent="0.25">
      <c r="I540" s="29" t="s">
        <v>8219</v>
      </c>
      <c r="J540">
        <v>105</v>
      </c>
      <c r="M540" t="s">
        <v>8221</v>
      </c>
      <c r="N540">
        <v>0</v>
      </c>
    </row>
    <row r="541" spans="9:14" x14ac:dyDescent="0.25">
      <c r="I541" s="29" t="s">
        <v>8219</v>
      </c>
      <c r="J541">
        <v>41</v>
      </c>
      <c r="M541" t="s">
        <v>8221</v>
      </c>
      <c r="N541">
        <v>8</v>
      </c>
    </row>
    <row r="542" spans="9:14" x14ac:dyDescent="0.25">
      <c r="I542" s="29" t="s">
        <v>8219</v>
      </c>
      <c r="J542">
        <v>34</v>
      </c>
      <c r="M542" t="s">
        <v>8221</v>
      </c>
      <c r="N542">
        <v>0</v>
      </c>
    </row>
    <row r="543" spans="9:14" x14ac:dyDescent="0.25">
      <c r="I543" s="29" t="s">
        <v>8219</v>
      </c>
      <c r="J543">
        <v>66</v>
      </c>
      <c r="M543" t="s">
        <v>8221</v>
      </c>
      <c r="N543">
        <v>1</v>
      </c>
    </row>
    <row r="544" spans="9:14" x14ac:dyDescent="0.25">
      <c r="I544" s="29" t="s">
        <v>8219</v>
      </c>
      <c r="J544">
        <v>50</v>
      </c>
      <c r="M544" t="s">
        <v>8221</v>
      </c>
      <c r="N544">
        <v>12</v>
      </c>
    </row>
    <row r="545" spans="9:14" x14ac:dyDescent="0.25">
      <c r="I545" s="29" t="s">
        <v>8219</v>
      </c>
      <c r="J545">
        <v>159</v>
      </c>
      <c r="M545" t="s">
        <v>8221</v>
      </c>
      <c r="N545">
        <v>0</v>
      </c>
    </row>
    <row r="546" spans="9:14" x14ac:dyDescent="0.25">
      <c r="I546" s="29" t="s">
        <v>8219</v>
      </c>
      <c r="J546">
        <v>182</v>
      </c>
      <c r="M546" t="s">
        <v>8221</v>
      </c>
      <c r="N546">
        <v>3</v>
      </c>
    </row>
    <row r="547" spans="9:14" x14ac:dyDescent="0.25">
      <c r="I547" s="29" t="s">
        <v>8219</v>
      </c>
      <c r="J547">
        <v>206</v>
      </c>
      <c r="M547" t="s">
        <v>8221</v>
      </c>
      <c r="N547">
        <v>2</v>
      </c>
    </row>
    <row r="548" spans="9:14" x14ac:dyDescent="0.25">
      <c r="I548" s="29" t="s">
        <v>8219</v>
      </c>
      <c r="J548">
        <v>169</v>
      </c>
      <c r="M548" t="s">
        <v>8221</v>
      </c>
      <c r="N548">
        <v>6</v>
      </c>
    </row>
    <row r="549" spans="9:14" x14ac:dyDescent="0.25">
      <c r="I549" s="29" t="s">
        <v>8219</v>
      </c>
      <c r="J549">
        <v>31</v>
      </c>
      <c r="M549" t="s">
        <v>8221</v>
      </c>
      <c r="N549">
        <v>0</v>
      </c>
    </row>
    <row r="550" spans="9:14" x14ac:dyDescent="0.25">
      <c r="I550" s="29" t="s">
        <v>8219</v>
      </c>
      <c r="J550">
        <v>28</v>
      </c>
      <c r="M550" t="s">
        <v>8221</v>
      </c>
      <c r="N550">
        <v>15</v>
      </c>
    </row>
    <row r="551" spans="9:14" x14ac:dyDescent="0.25">
      <c r="I551" s="29" t="s">
        <v>8219</v>
      </c>
      <c r="J551">
        <v>54</v>
      </c>
      <c r="M551" t="s">
        <v>8221</v>
      </c>
      <c r="N551">
        <v>1</v>
      </c>
    </row>
    <row r="552" spans="9:14" x14ac:dyDescent="0.25">
      <c r="I552" s="29" t="s">
        <v>8219</v>
      </c>
      <c r="J552">
        <v>467</v>
      </c>
      <c r="M552" t="s">
        <v>8221</v>
      </c>
      <c r="N552">
        <v>3</v>
      </c>
    </row>
    <row r="553" spans="9:14" x14ac:dyDescent="0.25">
      <c r="I553" s="29" t="s">
        <v>8219</v>
      </c>
      <c r="J553">
        <v>389</v>
      </c>
      <c r="M553" t="s">
        <v>8221</v>
      </c>
      <c r="N553">
        <v>8</v>
      </c>
    </row>
    <row r="554" spans="9:14" x14ac:dyDescent="0.25">
      <c r="I554" s="29" t="s">
        <v>8219</v>
      </c>
      <c r="J554">
        <v>68</v>
      </c>
      <c r="M554" t="s">
        <v>8221</v>
      </c>
      <c r="N554">
        <v>0</v>
      </c>
    </row>
    <row r="555" spans="9:14" x14ac:dyDescent="0.25">
      <c r="I555" s="29" t="s">
        <v>8219</v>
      </c>
      <c r="J555">
        <v>413</v>
      </c>
      <c r="M555" t="s">
        <v>8221</v>
      </c>
      <c r="N555">
        <v>3</v>
      </c>
    </row>
    <row r="556" spans="9:14" x14ac:dyDescent="0.25">
      <c r="I556" s="29" t="s">
        <v>8219</v>
      </c>
      <c r="J556">
        <v>190</v>
      </c>
      <c r="M556" t="s">
        <v>8221</v>
      </c>
      <c r="N556">
        <v>3</v>
      </c>
    </row>
    <row r="557" spans="9:14" x14ac:dyDescent="0.25">
      <c r="I557" s="29" t="s">
        <v>8219</v>
      </c>
      <c r="J557">
        <v>189</v>
      </c>
      <c r="M557" t="s">
        <v>8221</v>
      </c>
      <c r="N557">
        <v>0</v>
      </c>
    </row>
    <row r="558" spans="9:14" x14ac:dyDescent="0.25">
      <c r="I558" s="29" t="s">
        <v>8219</v>
      </c>
      <c r="J558">
        <v>130</v>
      </c>
      <c r="M558" t="s">
        <v>8221</v>
      </c>
      <c r="N558">
        <v>19</v>
      </c>
    </row>
    <row r="559" spans="9:14" x14ac:dyDescent="0.25">
      <c r="I559" s="29" t="s">
        <v>8219</v>
      </c>
      <c r="J559">
        <v>74</v>
      </c>
      <c r="M559" t="s">
        <v>8221</v>
      </c>
      <c r="N559">
        <v>0</v>
      </c>
    </row>
    <row r="560" spans="9:14" x14ac:dyDescent="0.25">
      <c r="I560" s="29" t="s">
        <v>8219</v>
      </c>
      <c r="J560">
        <v>274</v>
      </c>
      <c r="M560" t="s">
        <v>8221</v>
      </c>
      <c r="N560">
        <v>2</v>
      </c>
    </row>
    <row r="561" spans="9:14" x14ac:dyDescent="0.25">
      <c r="I561" s="29" t="s">
        <v>8219</v>
      </c>
      <c r="J561">
        <v>22</v>
      </c>
      <c r="M561" t="s">
        <v>8221</v>
      </c>
      <c r="N561">
        <v>0</v>
      </c>
    </row>
    <row r="562" spans="9:14" x14ac:dyDescent="0.25">
      <c r="I562" s="29" t="s">
        <v>8219</v>
      </c>
      <c r="J562">
        <v>31</v>
      </c>
      <c r="M562" t="s">
        <v>8221</v>
      </c>
      <c r="N562">
        <v>0</v>
      </c>
    </row>
    <row r="563" spans="9:14" x14ac:dyDescent="0.25">
      <c r="I563" s="29" t="s">
        <v>8219</v>
      </c>
      <c r="J563">
        <v>63</v>
      </c>
      <c r="M563" t="s">
        <v>8221</v>
      </c>
      <c r="N563">
        <v>25</v>
      </c>
    </row>
    <row r="564" spans="9:14" x14ac:dyDescent="0.25">
      <c r="I564" s="29" t="s">
        <v>8219</v>
      </c>
      <c r="J564">
        <v>20</v>
      </c>
      <c r="M564" t="s">
        <v>8221</v>
      </c>
      <c r="N564">
        <v>8</v>
      </c>
    </row>
    <row r="565" spans="9:14" x14ac:dyDescent="0.25">
      <c r="I565" s="29" t="s">
        <v>8219</v>
      </c>
      <c r="J565">
        <v>25</v>
      </c>
      <c r="M565" t="s">
        <v>8221</v>
      </c>
      <c r="N565">
        <v>16</v>
      </c>
    </row>
    <row r="566" spans="9:14" x14ac:dyDescent="0.25">
      <c r="I566" s="29" t="s">
        <v>8219</v>
      </c>
      <c r="J566">
        <v>61</v>
      </c>
      <c r="M566" t="s">
        <v>8221</v>
      </c>
      <c r="N566">
        <v>3</v>
      </c>
    </row>
    <row r="567" spans="9:14" x14ac:dyDescent="0.25">
      <c r="I567" s="29" t="s">
        <v>8219</v>
      </c>
      <c r="J567">
        <v>52</v>
      </c>
      <c r="M567" t="s">
        <v>8221</v>
      </c>
      <c r="N567">
        <v>3</v>
      </c>
    </row>
    <row r="568" spans="9:14" x14ac:dyDescent="0.25">
      <c r="I568" s="29" t="s">
        <v>8219</v>
      </c>
      <c r="J568">
        <v>86</v>
      </c>
      <c r="M568" t="s">
        <v>8221</v>
      </c>
      <c r="N568">
        <v>2</v>
      </c>
    </row>
    <row r="569" spans="9:14" x14ac:dyDescent="0.25">
      <c r="I569" s="29" t="s">
        <v>8219</v>
      </c>
      <c r="J569">
        <v>42</v>
      </c>
      <c r="M569" t="s">
        <v>8221</v>
      </c>
      <c r="N569">
        <v>1</v>
      </c>
    </row>
    <row r="570" spans="9:14" x14ac:dyDescent="0.25">
      <c r="I570" s="29" t="s">
        <v>8219</v>
      </c>
      <c r="J570">
        <v>52</v>
      </c>
      <c r="M570" t="s">
        <v>8221</v>
      </c>
      <c r="N570">
        <v>0</v>
      </c>
    </row>
    <row r="571" spans="9:14" x14ac:dyDescent="0.25">
      <c r="I571" s="29" t="s">
        <v>8219</v>
      </c>
      <c r="J571">
        <v>120</v>
      </c>
      <c r="M571" t="s">
        <v>8221</v>
      </c>
      <c r="N571">
        <v>1</v>
      </c>
    </row>
    <row r="572" spans="9:14" x14ac:dyDescent="0.25">
      <c r="I572" s="29" t="s">
        <v>8219</v>
      </c>
      <c r="J572">
        <v>22</v>
      </c>
      <c r="M572" t="s">
        <v>8221</v>
      </c>
      <c r="N572">
        <v>19</v>
      </c>
    </row>
    <row r="573" spans="9:14" x14ac:dyDescent="0.25">
      <c r="I573" s="29" t="s">
        <v>8219</v>
      </c>
      <c r="J573">
        <v>64</v>
      </c>
      <c r="M573" t="s">
        <v>8221</v>
      </c>
      <c r="N573">
        <v>9</v>
      </c>
    </row>
    <row r="574" spans="9:14" x14ac:dyDescent="0.25">
      <c r="I574" s="29" t="s">
        <v>8219</v>
      </c>
      <c r="J574">
        <v>23</v>
      </c>
      <c r="M574" t="s">
        <v>8221</v>
      </c>
      <c r="N574">
        <v>1</v>
      </c>
    </row>
    <row r="575" spans="9:14" x14ac:dyDescent="0.25">
      <c r="I575" s="29" t="s">
        <v>8219</v>
      </c>
      <c r="J575">
        <v>238</v>
      </c>
      <c r="M575" t="s">
        <v>8221</v>
      </c>
      <c r="N575">
        <v>0</v>
      </c>
    </row>
    <row r="576" spans="9:14" x14ac:dyDescent="0.25">
      <c r="I576" s="29" t="s">
        <v>8219</v>
      </c>
      <c r="J576">
        <v>33</v>
      </c>
      <c r="M576" t="s">
        <v>8221</v>
      </c>
      <c r="N576">
        <v>1</v>
      </c>
    </row>
    <row r="577" spans="9:14" x14ac:dyDescent="0.25">
      <c r="I577" s="29" t="s">
        <v>8219</v>
      </c>
      <c r="J577">
        <v>32</v>
      </c>
      <c r="M577" t="s">
        <v>8221</v>
      </c>
      <c r="N577">
        <v>5</v>
      </c>
    </row>
    <row r="578" spans="9:14" x14ac:dyDescent="0.25">
      <c r="I578" s="29" t="s">
        <v>8219</v>
      </c>
      <c r="J578">
        <v>24</v>
      </c>
      <c r="M578" t="s">
        <v>8221</v>
      </c>
      <c r="N578">
        <v>85</v>
      </c>
    </row>
    <row r="579" spans="9:14" x14ac:dyDescent="0.25">
      <c r="I579" s="29" t="s">
        <v>8219</v>
      </c>
      <c r="J579">
        <v>29</v>
      </c>
      <c r="M579" t="s">
        <v>8221</v>
      </c>
      <c r="N579">
        <v>3</v>
      </c>
    </row>
    <row r="580" spans="9:14" x14ac:dyDescent="0.25">
      <c r="I580" s="29" t="s">
        <v>8219</v>
      </c>
      <c r="J580">
        <v>50</v>
      </c>
      <c r="M580" t="s">
        <v>8221</v>
      </c>
      <c r="N580">
        <v>4</v>
      </c>
    </row>
    <row r="581" spans="9:14" x14ac:dyDescent="0.25">
      <c r="I581" s="29" t="s">
        <v>8219</v>
      </c>
      <c r="J581">
        <v>108</v>
      </c>
      <c r="M581" t="s">
        <v>8221</v>
      </c>
      <c r="N581">
        <v>3</v>
      </c>
    </row>
    <row r="582" spans="9:14" x14ac:dyDescent="0.25">
      <c r="I582" s="29" t="s">
        <v>8219</v>
      </c>
      <c r="J582">
        <v>139</v>
      </c>
      <c r="M582" t="s">
        <v>8221</v>
      </c>
      <c r="N582">
        <v>5</v>
      </c>
    </row>
    <row r="583" spans="9:14" x14ac:dyDescent="0.25">
      <c r="I583" s="29" t="s">
        <v>8219</v>
      </c>
      <c r="J583">
        <v>7</v>
      </c>
      <c r="M583" t="s">
        <v>8221</v>
      </c>
      <c r="N583">
        <v>17</v>
      </c>
    </row>
    <row r="584" spans="9:14" x14ac:dyDescent="0.25">
      <c r="I584" s="29" t="s">
        <v>8219</v>
      </c>
      <c r="J584">
        <v>149</v>
      </c>
      <c r="M584" t="s">
        <v>8221</v>
      </c>
      <c r="N584">
        <v>3</v>
      </c>
    </row>
    <row r="585" spans="9:14" x14ac:dyDescent="0.25">
      <c r="I585" s="29" t="s">
        <v>8219</v>
      </c>
      <c r="J585">
        <v>31</v>
      </c>
      <c r="M585" t="s">
        <v>8221</v>
      </c>
      <c r="N585">
        <v>2</v>
      </c>
    </row>
    <row r="586" spans="9:14" x14ac:dyDescent="0.25">
      <c r="I586" s="29" t="s">
        <v>8219</v>
      </c>
      <c r="J586">
        <v>26</v>
      </c>
      <c r="M586" t="s">
        <v>8221</v>
      </c>
      <c r="N586">
        <v>6</v>
      </c>
    </row>
    <row r="587" spans="9:14" x14ac:dyDescent="0.25">
      <c r="I587" s="29" t="s">
        <v>8219</v>
      </c>
      <c r="J587">
        <v>172</v>
      </c>
      <c r="M587" t="s">
        <v>8221</v>
      </c>
      <c r="N587">
        <v>0</v>
      </c>
    </row>
    <row r="588" spans="9:14" x14ac:dyDescent="0.25">
      <c r="I588" s="29" t="s">
        <v>8219</v>
      </c>
      <c r="J588">
        <v>78</v>
      </c>
      <c r="M588" t="s">
        <v>8221</v>
      </c>
      <c r="N588">
        <v>1</v>
      </c>
    </row>
    <row r="589" spans="9:14" x14ac:dyDescent="0.25">
      <c r="I589" s="29" t="s">
        <v>8219</v>
      </c>
      <c r="J589">
        <v>120</v>
      </c>
      <c r="M589" t="s">
        <v>8221</v>
      </c>
      <c r="N589">
        <v>3</v>
      </c>
    </row>
    <row r="590" spans="9:14" x14ac:dyDescent="0.25">
      <c r="I590" s="29" t="s">
        <v>8219</v>
      </c>
      <c r="J590">
        <v>227</v>
      </c>
      <c r="M590" t="s">
        <v>8221</v>
      </c>
      <c r="N590">
        <v>13</v>
      </c>
    </row>
    <row r="591" spans="9:14" x14ac:dyDescent="0.25">
      <c r="I591" s="29" t="s">
        <v>8219</v>
      </c>
      <c r="J591">
        <v>42</v>
      </c>
      <c r="M591" t="s">
        <v>8221</v>
      </c>
      <c r="N591">
        <v>1</v>
      </c>
    </row>
    <row r="592" spans="9:14" x14ac:dyDescent="0.25">
      <c r="I592" s="29" t="s">
        <v>8219</v>
      </c>
      <c r="J592">
        <v>64</v>
      </c>
      <c r="M592" t="s">
        <v>8221</v>
      </c>
      <c r="N592">
        <v>1</v>
      </c>
    </row>
    <row r="593" spans="9:14" x14ac:dyDescent="0.25">
      <c r="I593" s="29" t="s">
        <v>8219</v>
      </c>
      <c r="J593">
        <v>121</v>
      </c>
      <c r="M593" t="s">
        <v>8221</v>
      </c>
      <c r="N593">
        <v>9</v>
      </c>
    </row>
    <row r="594" spans="9:14" x14ac:dyDescent="0.25">
      <c r="I594" s="29" t="s">
        <v>8219</v>
      </c>
      <c r="J594">
        <v>87</v>
      </c>
      <c r="M594" t="s">
        <v>8221</v>
      </c>
      <c r="N594">
        <v>0</v>
      </c>
    </row>
    <row r="595" spans="9:14" x14ac:dyDescent="0.25">
      <c r="I595" s="29" t="s">
        <v>8219</v>
      </c>
      <c r="J595">
        <v>65</v>
      </c>
      <c r="M595" t="s">
        <v>8221</v>
      </c>
      <c r="N595">
        <v>2</v>
      </c>
    </row>
    <row r="596" spans="9:14" x14ac:dyDescent="0.25">
      <c r="I596" s="29" t="s">
        <v>8219</v>
      </c>
      <c r="J596">
        <v>49</v>
      </c>
      <c r="M596" t="s">
        <v>8221</v>
      </c>
      <c r="N596">
        <v>1</v>
      </c>
    </row>
    <row r="597" spans="9:14" x14ac:dyDescent="0.25">
      <c r="I597" s="29" t="s">
        <v>8219</v>
      </c>
      <c r="J597">
        <v>19</v>
      </c>
      <c r="M597" t="s">
        <v>8221</v>
      </c>
      <c r="N597">
        <v>10</v>
      </c>
    </row>
    <row r="598" spans="9:14" x14ac:dyDescent="0.25">
      <c r="I598" s="29" t="s">
        <v>8219</v>
      </c>
      <c r="J598">
        <v>81</v>
      </c>
      <c r="M598" t="s">
        <v>8221</v>
      </c>
      <c r="N598">
        <v>3</v>
      </c>
    </row>
    <row r="599" spans="9:14" x14ac:dyDescent="0.25">
      <c r="I599" s="29" t="s">
        <v>8219</v>
      </c>
      <c r="J599">
        <v>264</v>
      </c>
      <c r="M599" t="s">
        <v>8221</v>
      </c>
      <c r="N599">
        <v>2</v>
      </c>
    </row>
    <row r="600" spans="9:14" x14ac:dyDescent="0.25">
      <c r="I600" s="29" t="s">
        <v>8219</v>
      </c>
      <c r="J600">
        <v>25</v>
      </c>
      <c r="M600" t="s">
        <v>8221</v>
      </c>
      <c r="N600">
        <v>2</v>
      </c>
    </row>
    <row r="601" spans="9:14" x14ac:dyDescent="0.25">
      <c r="I601" s="29" t="s">
        <v>8219</v>
      </c>
      <c r="J601">
        <v>5</v>
      </c>
      <c r="M601" t="s">
        <v>8221</v>
      </c>
      <c r="N601">
        <v>1</v>
      </c>
    </row>
    <row r="602" spans="9:14" x14ac:dyDescent="0.25">
      <c r="I602" s="29" t="s">
        <v>8219</v>
      </c>
      <c r="J602">
        <v>144</v>
      </c>
      <c r="M602" t="s">
        <v>8221</v>
      </c>
      <c r="N602">
        <v>14</v>
      </c>
    </row>
    <row r="603" spans="9:14" x14ac:dyDescent="0.25">
      <c r="I603" s="29" t="s">
        <v>8219</v>
      </c>
      <c r="J603">
        <v>92</v>
      </c>
      <c r="M603" t="s">
        <v>8221</v>
      </c>
      <c r="N603">
        <v>0</v>
      </c>
    </row>
    <row r="604" spans="9:14" x14ac:dyDescent="0.25">
      <c r="I604" s="29" t="s">
        <v>8219</v>
      </c>
      <c r="J604">
        <v>147</v>
      </c>
      <c r="M604" t="s">
        <v>8221</v>
      </c>
      <c r="N604">
        <v>0</v>
      </c>
    </row>
    <row r="605" spans="9:14" x14ac:dyDescent="0.25">
      <c r="I605" s="29" t="s">
        <v>8219</v>
      </c>
      <c r="J605">
        <v>90</v>
      </c>
      <c r="M605" t="s">
        <v>8221</v>
      </c>
      <c r="N605">
        <v>4</v>
      </c>
    </row>
    <row r="606" spans="9:14" x14ac:dyDescent="0.25">
      <c r="I606" s="29" t="s">
        <v>8219</v>
      </c>
      <c r="J606">
        <v>87</v>
      </c>
      <c r="M606" t="s">
        <v>8221</v>
      </c>
      <c r="N606">
        <v>3</v>
      </c>
    </row>
    <row r="607" spans="9:14" x14ac:dyDescent="0.25">
      <c r="I607" s="29" t="s">
        <v>8219</v>
      </c>
      <c r="J607">
        <v>406</v>
      </c>
      <c r="M607" t="s">
        <v>8221</v>
      </c>
      <c r="N607">
        <v>0</v>
      </c>
    </row>
    <row r="608" spans="9:14" x14ac:dyDescent="0.25">
      <c r="I608" s="29" t="s">
        <v>8219</v>
      </c>
      <c r="J608">
        <v>20</v>
      </c>
      <c r="M608" t="s">
        <v>8221</v>
      </c>
      <c r="N608">
        <v>5</v>
      </c>
    </row>
    <row r="609" spans="9:14" x14ac:dyDescent="0.25">
      <c r="I609" s="29" t="s">
        <v>8219</v>
      </c>
      <c r="J609">
        <v>70</v>
      </c>
      <c r="M609" t="s">
        <v>8221</v>
      </c>
      <c r="N609">
        <v>47</v>
      </c>
    </row>
    <row r="610" spans="9:14" x14ac:dyDescent="0.25">
      <c r="I610" s="29" t="s">
        <v>8219</v>
      </c>
      <c r="J610">
        <v>16</v>
      </c>
      <c r="M610" t="s">
        <v>8221</v>
      </c>
      <c r="N610">
        <v>0</v>
      </c>
    </row>
    <row r="611" spans="9:14" x14ac:dyDescent="0.25">
      <c r="I611" s="29" t="s">
        <v>8219</v>
      </c>
      <c r="J611">
        <v>52</v>
      </c>
      <c r="M611" t="s">
        <v>8221</v>
      </c>
      <c r="N611">
        <v>10</v>
      </c>
    </row>
    <row r="612" spans="9:14" x14ac:dyDescent="0.25">
      <c r="I612" s="29" t="s">
        <v>8219</v>
      </c>
      <c r="J612">
        <v>66</v>
      </c>
      <c r="M612" t="s">
        <v>8221</v>
      </c>
      <c r="N612">
        <v>11</v>
      </c>
    </row>
    <row r="613" spans="9:14" x14ac:dyDescent="0.25">
      <c r="I613" s="29" t="s">
        <v>8219</v>
      </c>
      <c r="J613">
        <v>109</v>
      </c>
      <c r="M613" t="s">
        <v>8221</v>
      </c>
      <c r="N613">
        <v>2</v>
      </c>
    </row>
    <row r="614" spans="9:14" x14ac:dyDescent="0.25">
      <c r="I614" s="29" t="s">
        <v>8219</v>
      </c>
      <c r="J614">
        <v>168</v>
      </c>
      <c r="M614" t="s">
        <v>8221</v>
      </c>
      <c r="N614">
        <v>2</v>
      </c>
    </row>
    <row r="615" spans="9:14" x14ac:dyDescent="0.25">
      <c r="I615" s="29" t="s">
        <v>8219</v>
      </c>
      <c r="J615">
        <v>31</v>
      </c>
      <c r="M615" t="s">
        <v>8221</v>
      </c>
      <c r="N615">
        <v>22</v>
      </c>
    </row>
    <row r="616" spans="9:14" x14ac:dyDescent="0.25">
      <c r="I616" s="29" t="s">
        <v>8219</v>
      </c>
      <c r="J616">
        <v>133</v>
      </c>
      <c r="M616" t="s">
        <v>8221</v>
      </c>
      <c r="N616">
        <v>8</v>
      </c>
    </row>
    <row r="617" spans="9:14" x14ac:dyDescent="0.25">
      <c r="I617" s="29" t="s">
        <v>8219</v>
      </c>
      <c r="J617">
        <v>151</v>
      </c>
      <c r="M617" t="s">
        <v>8221</v>
      </c>
      <c r="N617">
        <v>6</v>
      </c>
    </row>
    <row r="618" spans="9:14" x14ac:dyDescent="0.25">
      <c r="I618" s="29" t="s">
        <v>8219</v>
      </c>
      <c r="J618">
        <v>5</v>
      </c>
      <c r="M618" t="s">
        <v>8221</v>
      </c>
      <c r="N618">
        <v>1</v>
      </c>
    </row>
    <row r="619" spans="9:14" x14ac:dyDescent="0.25">
      <c r="I619" s="29" t="s">
        <v>8219</v>
      </c>
      <c r="J619">
        <v>73</v>
      </c>
      <c r="M619" t="s">
        <v>8221</v>
      </c>
      <c r="N619">
        <v>3</v>
      </c>
    </row>
    <row r="620" spans="9:14" x14ac:dyDescent="0.25">
      <c r="I620" s="29" t="s">
        <v>8219</v>
      </c>
      <c r="J620">
        <v>148</v>
      </c>
      <c r="M620" t="s">
        <v>8221</v>
      </c>
      <c r="N620">
        <v>0</v>
      </c>
    </row>
    <row r="621" spans="9:14" x14ac:dyDescent="0.25">
      <c r="I621" s="29" t="s">
        <v>8219</v>
      </c>
      <c r="J621">
        <v>93</v>
      </c>
      <c r="M621" t="s">
        <v>8221</v>
      </c>
      <c r="N621">
        <v>0</v>
      </c>
    </row>
    <row r="622" spans="9:14" x14ac:dyDescent="0.25">
      <c r="I622" s="29" t="s">
        <v>8219</v>
      </c>
      <c r="J622">
        <v>63</v>
      </c>
      <c r="M622" t="s">
        <v>8221</v>
      </c>
      <c r="N622">
        <v>0</v>
      </c>
    </row>
    <row r="623" spans="9:14" x14ac:dyDescent="0.25">
      <c r="I623" s="29" t="s">
        <v>8219</v>
      </c>
      <c r="J623">
        <v>134</v>
      </c>
      <c r="M623" t="s">
        <v>8221</v>
      </c>
      <c r="N623">
        <v>0</v>
      </c>
    </row>
    <row r="624" spans="9:14" x14ac:dyDescent="0.25">
      <c r="I624" s="29" t="s">
        <v>8219</v>
      </c>
      <c r="J624">
        <v>14</v>
      </c>
      <c r="M624" t="s">
        <v>8221</v>
      </c>
      <c r="N624">
        <v>0</v>
      </c>
    </row>
    <row r="625" spans="9:14" x14ac:dyDescent="0.25">
      <c r="I625" s="29" t="s">
        <v>8219</v>
      </c>
      <c r="J625">
        <v>78</v>
      </c>
      <c r="M625" t="s">
        <v>8221</v>
      </c>
      <c r="N625">
        <v>3</v>
      </c>
    </row>
    <row r="626" spans="9:14" x14ac:dyDescent="0.25">
      <c r="I626" s="29" t="s">
        <v>8219</v>
      </c>
      <c r="J626">
        <v>112</v>
      </c>
      <c r="M626" t="s">
        <v>8221</v>
      </c>
      <c r="N626">
        <v>0</v>
      </c>
    </row>
    <row r="627" spans="9:14" x14ac:dyDescent="0.25">
      <c r="I627" s="29" t="s">
        <v>8219</v>
      </c>
      <c r="J627">
        <v>34</v>
      </c>
      <c r="M627" t="s">
        <v>8221</v>
      </c>
      <c r="N627">
        <v>0</v>
      </c>
    </row>
    <row r="628" spans="9:14" x14ac:dyDescent="0.25">
      <c r="I628" s="29" t="s">
        <v>8219</v>
      </c>
      <c r="J628">
        <v>19</v>
      </c>
      <c r="M628" t="s">
        <v>8221</v>
      </c>
      <c r="N628">
        <v>1</v>
      </c>
    </row>
    <row r="629" spans="9:14" x14ac:dyDescent="0.25">
      <c r="I629" s="29" t="s">
        <v>8219</v>
      </c>
      <c r="J629">
        <v>13</v>
      </c>
      <c r="M629" t="s">
        <v>8221</v>
      </c>
      <c r="N629">
        <v>6</v>
      </c>
    </row>
    <row r="630" spans="9:14" x14ac:dyDescent="0.25">
      <c r="I630" s="29" t="s">
        <v>8219</v>
      </c>
      <c r="J630">
        <v>104</v>
      </c>
      <c r="M630" t="s">
        <v>8221</v>
      </c>
      <c r="N630">
        <v>1</v>
      </c>
    </row>
    <row r="631" spans="9:14" x14ac:dyDescent="0.25">
      <c r="I631" s="29" t="s">
        <v>8219</v>
      </c>
      <c r="J631">
        <v>52</v>
      </c>
      <c r="M631" t="s">
        <v>8221</v>
      </c>
      <c r="N631">
        <v>2</v>
      </c>
    </row>
    <row r="632" spans="9:14" x14ac:dyDescent="0.25">
      <c r="I632" s="29" t="s">
        <v>8219</v>
      </c>
      <c r="J632">
        <v>17</v>
      </c>
      <c r="M632" t="s">
        <v>8221</v>
      </c>
      <c r="N632">
        <v>0</v>
      </c>
    </row>
    <row r="633" spans="9:14" x14ac:dyDescent="0.25">
      <c r="I633" s="29" t="s">
        <v>8219</v>
      </c>
      <c r="J633">
        <v>82</v>
      </c>
      <c r="M633" t="s">
        <v>8221</v>
      </c>
      <c r="N633">
        <v>3</v>
      </c>
    </row>
    <row r="634" spans="9:14" x14ac:dyDescent="0.25">
      <c r="I634" s="29" t="s">
        <v>8219</v>
      </c>
      <c r="J634">
        <v>73</v>
      </c>
      <c r="M634" t="s">
        <v>8221</v>
      </c>
      <c r="N634">
        <v>3</v>
      </c>
    </row>
    <row r="635" spans="9:14" x14ac:dyDescent="0.25">
      <c r="I635" s="29" t="s">
        <v>8219</v>
      </c>
      <c r="J635">
        <v>158</v>
      </c>
      <c r="M635" t="s">
        <v>8221</v>
      </c>
      <c r="N635">
        <v>0</v>
      </c>
    </row>
    <row r="636" spans="9:14" x14ac:dyDescent="0.25">
      <c r="I636" s="29" t="s">
        <v>8219</v>
      </c>
      <c r="J636">
        <v>65</v>
      </c>
      <c r="M636" t="s">
        <v>8221</v>
      </c>
      <c r="N636">
        <v>6</v>
      </c>
    </row>
    <row r="637" spans="9:14" x14ac:dyDescent="0.25">
      <c r="I637" s="29" t="s">
        <v>8219</v>
      </c>
      <c r="J637">
        <v>184</v>
      </c>
      <c r="M637" t="s">
        <v>8221</v>
      </c>
      <c r="N637">
        <v>0</v>
      </c>
    </row>
    <row r="638" spans="9:14" x14ac:dyDescent="0.25">
      <c r="I638" s="29" t="s">
        <v>8219</v>
      </c>
      <c r="J638">
        <v>34</v>
      </c>
      <c r="M638" t="s">
        <v>8221</v>
      </c>
      <c r="N638">
        <v>19</v>
      </c>
    </row>
    <row r="639" spans="9:14" x14ac:dyDescent="0.25">
      <c r="I639" s="29" t="s">
        <v>8219</v>
      </c>
      <c r="J639">
        <v>240</v>
      </c>
      <c r="M639" t="s">
        <v>8221</v>
      </c>
      <c r="N639">
        <v>1</v>
      </c>
    </row>
    <row r="640" spans="9:14" x14ac:dyDescent="0.25">
      <c r="I640" s="29" t="s">
        <v>8219</v>
      </c>
      <c r="J640">
        <v>113</v>
      </c>
      <c r="M640" t="s">
        <v>8221</v>
      </c>
      <c r="N640">
        <v>2</v>
      </c>
    </row>
    <row r="641" spans="9:14" x14ac:dyDescent="0.25">
      <c r="I641" s="29" t="s">
        <v>8219</v>
      </c>
      <c r="J641">
        <v>66</v>
      </c>
      <c r="M641" t="s">
        <v>8221</v>
      </c>
      <c r="N641">
        <v>0</v>
      </c>
    </row>
    <row r="642" spans="9:14" x14ac:dyDescent="0.25">
      <c r="I642" s="29" t="s">
        <v>8219</v>
      </c>
      <c r="J642">
        <v>340</v>
      </c>
      <c r="M642" t="s">
        <v>8221</v>
      </c>
      <c r="N642">
        <v>11</v>
      </c>
    </row>
    <row r="643" spans="9:14" x14ac:dyDescent="0.25">
      <c r="I643" s="29" t="s">
        <v>8219</v>
      </c>
      <c r="J643">
        <v>150</v>
      </c>
      <c r="M643" t="s">
        <v>8221</v>
      </c>
      <c r="N643">
        <v>0</v>
      </c>
    </row>
    <row r="644" spans="9:14" x14ac:dyDescent="0.25">
      <c r="I644" s="29" t="s">
        <v>8219</v>
      </c>
      <c r="J644">
        <v>25</v>
      </c>
      <c r="M644" t="s">
        <v>8221</v>
      </c>
      <c r="N644">
        <v>0</v>
      </c>
    </row>
    <row r="645" spans="9:14" x14ac:dyDescent="0.25">
      <c r="I645" s="29" t="s">
        <v>8219</v>
      </c>
      <c r="J645">
        <v>234</v>
      </c>
      <c r="M645" t="s">
        <v>8221</v>
      </c>
      <c r="N645">
        <v>1</v>
      </c>
    </row>
    <row r="646" spans="9:14" x14ac:dyDescent="0.25">
      <c r="I646" s="29" t="s">
        <v>8219</v>
      </c>
      <c r="J646">
        <v>2602</v>
      </c>
      <c r="M646" t="s">
        <v>8221</v>
      </c>
      <c r="N646">
        <v>3</v>
      </c>
    </row>
    <row r="647" spans="9:14" x14ac:dyDescent="0.25">
      <c r="I647" s="29" t="s">
        <v>8219</v>
      </c>
      <c r="J647">
        <v>248</v>
      </c>
      <c r="M647" t="s">
        <v>8221</v>
      </c>
      <c r="N647">
        <v>1</v>
      </c>
    </row>
    <row r="648" spans="9:14" x14ac:dyDescent="0.25">
      <c r="I648" s="29" t="s">
        <v>8219</v>
      </c>
      <c r="J648">
        <v>600</v>
      </c>
      <c r="M648" t="s">
        <v>8221</v>
      </c>
      <c r="N648">
        <v>15</v>
      </c>
    </row>
    <row r="649" spans="9:14" x14ac:dyDescent="0.25">
      <c r="I649" s="29" t="s">
        <v>8219</v>
      </c>
      <c r="J649">
        <v>293</v>
      </c>
      <c r="M649" t="s">
        <v>8221</v>
      </c>
      <c r="N649">
        <v>2</v>
      </c>
    </row>
    <row r="650" spans="9:14" x14ac:dyDescent="0.25">
      <c r="I650" s="29" t="s">
        <v>8219</v>
      </c>
      <c r="J650">
        <v>321</v>
      </c>
      <c r="M650" t="s">
        <v>8221</v>
      </c>
      <c r="N650">
        <v>1</v>
      </c>
    </row>
    <row r="651" spans="9:14" x14ac:dyDescent="0.25">
      <c r="I651" s="29" t="s">
        <v>8219</v>
      </c>
      <c r="J651">
        <v>81</v>
      </c>
      <c r="M651" t="s">
        <v>8221</v>
      </c>
      <c r="N651">
        <v>1</v>
      </c>
    </row>
    <row r="652" spans="9:14" x14ac:dyDescent="0.25">
      <c r="I652" s="29" t="s">
        <v>8219</v>
      </c>
      <c r="J652">
        <v>343</v>
      </c>
      <c r="M652" t="s">
        <v>8221</v>
      </c>
      <c r="N652">
        <v>0</v>
      </c>
    </row>
    <row r="653" spans="9:14" x14ac:dyDescent="0.25">
      <c r="I653" s="29" t="s">
        <v>8219</v>
      </c>
      <c r="J653">
        <v>336</v>
      </c>
      <c r="M653" t="s">
        <v>8221</v>
      </c>
      <c r="N653">
        <v>1</v>
      </c>
    </row>
    <row r="654" spans="9:14" x14ac:dyDescent="0.25">
      <c r="I654" s="29" t="s">
        <v>8219</v>
      </c>
      <c r="J654">
        <v>47</v>
      </c>
      <c r="M654" t="s">
        <v>8221</v>
      </c>
      <c r="N654">
        <v>11</v>
      </c>
    </row>
    <row r="655" spans="9:14" x14ac:dyDescent="0.25">
      <c r="I655" s="29" t="s">
        <v>8219</v>
      </c>
      <c r="J655">
        <v>76</v>
      </c>
      <c r="M655" t="s">
        <v>8221</v>
      </c>
      <c r="N655">
        <v>0</v>
      </c>
    </row>
    <row r="656" spans="9:14" x14ac:dyDescent="0.25">
      <c r="I656" s="29" t="s">
        <v>8219</v>
      </c>
      <c r="J656">
        <v>441</v>
      </c>
      <c r="M656" t="s">
        <v>8221</v>
      </c>
      <c r="N656">
        <v>1</v>
      </c>
    </row>
    <row r="657" spans="9:14" x14ac:dyDescent="0.25">
      <c r="I657" s="29" t="s">
        <v>8219</v>
      </c>
      <c r="J657">
        <v>916</v>
      </c>
      <c r="M657" t="s">
        <v>8221</v>
      </c>
      <c r="N657">
        <v>6</v>
      </c>
    </row>
    <row r="658" spans="9:14" x14ac:dyDescent="0.25">
      <c r="I658" s="29" t="s">
        <v>8219</v>
      </c>
      <c r="J658">
        <v>369</v>
      </c>
      <c r="M658" t="s">
        <v>8221</v>
      </c>
      <c r="N658">
        <v>7</v>
      </c>
    </row>
    <row r="659" spans="9:14" x14ac:dyDescent="0.25">
      <c r="I659" s="29" t="s">
        <v>8219</v>
      </c>
      <c r="J659">
        <v>20242</v>
      </c>
      <c r="M659" t="s">
        <v>8221</v>
      </c>
      <c r="N659">
        <v>0</v>
      </c>
    </row>
    <row r="660" spans="9:14" x14ac:dyDescent="0.25">
      <c r="I660" s="29" t="s">
        <v>8219</v>
      </c>
      <c r="J660">
        <v>71</v>
      </c>
      <c r="M660" t="s">
        <v>8221</v>
      </c>
      <c r="N660">
        <v>16</v>
      </c>
    </row>
    <row r="661" spans="9:14" x14ac:dyDescent="0.25">
      <c r="I661" s="29" t="s">
        <v>8219</v>
      </c>
      <c r="J661">
        <v>635</v>
      </c>
      <c r="M661" t="s">
        <v>8221</v>
      </c>
      <c r="N661">
        <v>0</v>
      </c>
    </row>
    <row r="662" spans="9:14" x14ac:dyDescent="0.25">
      <c r="I662" s="29" t="s">
        <v>8219</v>
      </c>
      <c r="J662">
        <v>885</v>
      </c>
      <c r="M662" t="s">
        <v>8221</v>
      </c>
      <c r="N662">
        <v>0</v>
      </c>
    </row>
    <row r="663" spans="9:14" x14ac:dyDescent="0.25">
      <c r="I663" s="29" t="s">
        <v>8219</v>
      </c>
      <c r="J663">
        <v>329</v>
      </c>
      <c r="M663" t="s">
        <v>8221</v>
      </c>
      <c r="N663">
        <v>0</v>
      </c>
    </row>
    <row r="664" spans="9:14" x14ac:dyDescent="0.25">
      <c r="I664" s="29" t="s">
        <v>8219</v>
      </c>
      <c r="J664">
        <v>71</v>
      </c>
      <c r="M664" t="s">
        <v>8221</v>
      </c>
      <c r="N664">
        <v>12</v>
      </c>
    </row>
    <row r="665" spans="9:14" x14ac:dyDescent="0.25">
      <c r="I665" s="29" t="s">
        <v>8219</v>
      </c>
      <c r="J665">
        <v>269</v>
      </c>
      <c r="M665" t="s">
        <v>8221</v>
      </c>
      <c r="N665">
        <v>1</v>
      </c>
    </row>
    <row r="666" spans="9:14" x14ac:dyDescent="0.25">
      <c r="I666" s="29" t="s">
        <v>8219</v>
      </c>
      <c r="J666">
        <v>345</v>
      </c>
      <c r="M666" t="s">
        <v>8221</v>
      </c>
      <c r="N666">
        <v>3</v>
      </c>
    </row>
    <row r="667" spans="9:14" x14ac:dyDescent="0.25">
      <c r="I667" s="29" t="s">
        <v>8219</v>
      </c>
      <c r="J667">
        <v>43</v>
      </c>
      <c r="M667" t="s">
        <v>8221</v>
      </c>
      <c r="N667">
        <v>1</v>
      </c>
    </row>
    <row r="668" spans="9:14" x14ac:dyDescent="0.25">
      <c r="I668" s="29" t="s">
        <v>8219</v>
      </c>
      <c r="J668">
        <v>33</v>
      </c>
      <c r="M668" t="s">
        <v>8221</v>
      </c>
      <c r="N668">
        <v>4</v>
      </c>
    </row>
    <row r="669" spans="9:14" x14ac:dyDescent="0.25">
      <c r="I669" s="29" t="s">
        <v>8219</v>
      </c>
      <c r="J669">
        <v>211</v>
      </c>
      <c r="M669" t="s">
        <v>8221</v>
      </c>
      <c r="N669">
        <v>1</v>
      </c>
    </row>
    <row r="670" spans="9:14" x14ac:dyDescent="0.25">
      <c r="I670" s="29" t="s">
        <v>8219</v>
      </c>
      <c r="J670">
        <v>196</v>
      </c>
      <c r="M670" t="s">
        <v>8221</v>
      </c>
      <c r="N670">
        <v>3</v>
      </c>
    </row>
    <row r="671" spans="9:14" x14ac:dyDescent="0.25">
      <c r="I671" s="29" t="s">
        <v>8219</v>
      </c>
      <c r="J671">
        <v>405</v>
      </c>
      <c r="M671" t="s">
        <v>8221</v>
      </c>
      <c r="N671">
        <v>1</v>
      </c>
    </row>
    <row r="672" spans="9:14" x14ac:dyDescent="0.25">
      <c r="I672" s="29" t="s">
        <v>8219</v>
      </c>
      <c r="J672">
        <v>206</v>
      </c>
      <c r="M672" t="s">
        <v>8221</v>
      </c>
      <c r="N672">
        <v>0</v>
      </c>
    </row>
    <row r="673" spans="9:14" x14ac:dyDescent="0.25">
      <c r="I673" s="29" t="s">
        <v>8219</v>
      </c>
      <c r="J673">
        <v>335</v>
      </c>
      <c r="M673" t="s">
        <v>8221</v>
      </c>
      <c r="N673">
        <v>12</v>
      </c>
    </row>
    <row r="674" spans="9:14" x14ac:dyDescent="0.25">
      <c r="I674" s="29" t="s">
        <v>8219</v>
      </c>
      <c r="J674">
        <v>215</v>
      </c>
      <c r="M674" t="s">
        <v>8221</v>
      </c>
      <c r="N674">
        <v>0</v>
      </c>
    </row>
    <row r="675" spans="9:14" x14ac:dyDescent="0.25">
      <c r="I675" s="29" t="s">
        <v>8219</v>
      </c>
      <c r="J675">
        <v>176</v>
      </c>
      <c r="M675" t="s">
        <v>8221</v>
      </c>
      <c r="N675">
        <v>1</v>
      </c>
    </row>
    <row r="676" spans="9:14" x14ac:dyDescent="0.25">
      <c r="I676" s="29" t="s">
        <v>8219</v>
      </c>
      <c r="J676">
        <v>555</v>
      </c>
      <c r="M676" t="s">
        <v>8221</v>
      </c>
      <c r="N676">
        <v>0</v>
      </c>
    </row>
    <row r="677" spans="9:14" x14ac:dyDescent="0.25">
      <c r="I677" s="29" t="s">
        <v>8219</v>
      </c>
      <c r="J677">
        <v>116</v>
      </c>
      <c r="M677" t="s">
        <v>8221</v>
      </c>
      <c r="N677">
        <v>0</v>
      </c>
    </row>
    <row r="678" spans="9:14" x14ac:dyDescent="0.25">
      <c r="I678" s="29" t="s">
        <v>8219</v>
      </c>
      <c r="J678">
        <v>615</v>
      </c>
      <c r="M678" t="s">
        <v>8221</v>
      </c>
      <c r="N678">
        <v>2</v>
      </c>
    </row>
    <row r="679" spans="9:14" x14ac:dyDescent="0.25">
      <c r="I679" s="29" t="s">
        <v>8219</v>
      </c>
      <c r="J679">
        <v>236</v>
      </c>
      <c r="M679" t="s">
        <v>8221</v>
      </c>
      <c r="N679">
        <v>92</v>
      </c>
    </row>
    <row r="680" spans="9:14" x14ac:dyDescent="0.25">
      <c r="I680" s="29" t="s">
        <v>8219</v>
      </c>
      <c r="J680">
        <v>145</v>
      </c>
      <c r="M680" t="s">
        <v>8221</v>
      </c>
      <c r="N680">
        <v>0</v>
      </c>
    </row>
    <row r="681" spans="9:14" x14ac:dyDescent="0.25">
      <c r="I681" s="29" t="s">
        <v>8219</v>
      </c>
      <c r="J681">
        <v>167</v>
      </c>
      <c r="M681" t="s">
        <v>8221</v>
      </c>
      <c r="N681">
        <v>3</v>
      </c>
    </row>
    <row r="682" spans="9:14" x14ac:dyDescent="0.25">
      <c r="I682" s="29" t="s">
        <v>8219</v>
      </c>
      <c r="J682">
        <v>235</v>
      </c>
      <c r="M682" t="s">
        <v>8221</v>
      </c>
      <c r="N682">
        <v>10</v>
      </c>
    </row>
    <row r="683" spans="9:14" x14ac:dyDescent="0.25">
      <c r="I683" s="29" t="s">
        <v>8219</v>
      </c>
      <c r="J683">
        <v>452</v>
      </c>
      <c r="M683" t="s">
        <v>8221</v>
      </c>
      <c r="N683">
        <v>7</v>
      </c>
    </row>
    <row r="684" spans="9:14" x14ac:dyDescent="0.25">
      <c r="I684" s="29" t="s">
        <v>8219</v>
      </c>
      <c r="J684">
        <v>241</v>
      </c>
      <c r="M684" t="s">
        <v>8221</v>
      </c>
      <c r="N684">
        <v>3</v>
      </c>
    </row>
    <row r="685" spans="9:14" x14ac:dyDescent="0.25">
      <c r="I685" s="29" t="s">
        <v>8219</v>
      </c>
      <c r="J685">
        <v>28</v>
      </c>
      <c r="M685" t="s">
        <v>8221</v>
      </c>
      <c r="N685">
        <v>0</v>
      </c>
    </row>
    <row r="686" spans="9:14" x14ac:dyDescent="0.25">
      <c r="I686" s="29" t="s">
        <v>8219</v>
      </c>
      <c r="J686">
        <v>140</v>
      </c>
      <c r="M686" t="s">
        <v>8221</v>
      </c>
      <c r="N686">
        <v>1</v>
      </c>
    </row>
    <row r="687" spans="9:14" x14ac:dyDescent="0.25">
      <c r="I687" s="29" t="s">
        <v>8219</v>
      </c>
      <c r="J687">
        <v>280</v>
      </c>
      <c r="M687" t="s">
        <v>8221</v>
      </c>
      <c r="N687">
        <v>0</v>
      </c>
    </row>
    <row r="688" spans="9:14" x14ac:dyDescent="0.25">
      <c r="I688" s="29" t="s">
        <v>8219</v>
      </c>
      <c r="J688">
        <v>70</v>
      </c>
      <c r="M688" t="s">
        <v>8221</v>
      </c>
      <c r="N688">
        <v>9</v>
      </c>
    </row>
    <row r="689" spans="9:14" x14ac:dyDescent="0.25">
      <c r="I689" s="29" t="s">
        <v>8219</v>
      </c>
      <c r="J689">
        <v>160</v>
      </c>
      <c r="M689" t="s">
        <v>8221</v>
      </c>
      <c r="N689">
        <v>2</v>
      </c>
    </row>
    <row r="690" spans="9:14" x14ac:dyDescent="0.25">
      <c r="I690" s="29" t="s">
        <v>8219</v>
      </c>
      <c r="J690">
        <v>141</v>
      </c>
      <c r="M690" t="s">
        <v>8221</v>
      </c>
      <c r="N690">
        <v>1</v>
      </c>
    </row>
    <row r="691" spans="9:14" x14ac:dyDescent="0.25">
      <c r="I691" s="29" t="s">
        <v>8219</v>
      </c>
      <c r="J691">
        <v>874</v>
      </c>
      <c r="M691" t="s">
        <v>8221</v>
      </c>
      <c r="N691">
        <v>2</v>
      </c>
    </row>
    <row r="692" spans="9:14" x14ac:dyDescent="0.25">
      <c r="I692" s="29" t="s">
        <v>8219</v>
      </c>
      <c r="J692">
        <v>73</v>
      </c>
      <c r="M692" t="s">
        <v>8221</v>
      </c>
      <c r="N692">
        <v>11</v>
      </c>
    </row>
    <row r="693" spans="9:14" x14ac:dyDescent="0.25">
      <c r="I693" s="29" t="s">
        <v>8219</v>
      </c>
      <c r="J693">
        <v>294</v>
      </c>
      <c r="M693" t="s">
        <v>8221</v>
      </c>
      <c r="N693">
        <v>0</v>
      </c>
    </row>
    <row r="694" spans="9:14" x14ac:dyDescent="0.25">
      <c r="I694" s="29" t="s">
        <v>8219</v>
      </c>
      <c r="J694">
        <v>740</v>
      </c>
      <c r="M694" t="s">
        <v>8221</v>
      </c>
      <c r="N694">
        <v>0</v>
      </c>
    </row>
    <row r="695" spans="9:14" x14ac:dyDescent="0.25">
      <c r="I695" s="29" t="s">
        <v>8219</v>
      </c>
      <c r="J695">
        <v>369</v>
      </c>
      <c r="M695" t="s">
        <v>8221</v>
      </c>
      <c r="N695">
        <v>9</v>
      </c>
    </row>
    <row r="696" spans="9:14" x14ac:dyDescent="0.25">
      <c r="I696" s="29" t="s">
        <v>8219</v>
      </c>
      <c r="J696">
        <v>110</v>
      </c>
      <c r="M696" t="s">
        <v>8221</v>
      </c>
      <c r="N696">
        <v>0</v>
      </c>
    </row>
    <row r="697" spans="9:14" x14ac:dyDescent="0.25">
      <c r="I697" s="29" t="s">
        <v>8219</v>
      </c>
      <c r="J697">
        <v>455</v>
      </c>
      <c r="M697" t="s">
        <v>8221</v>
      </c>
      <c r="N697">
        <v>4</v>
      </c>
    </row>
    <row r="698" spans="9:14" x14ac:dyDescent="0.25">
      <c r="I698" s="29" t="s">
        <v>8219</v>
      </c>
      <c r="J698">
        <v>224</v>
      </c>
      <c r="M698" t="s">
        <v>8221</v>
      </c>
      <c r="N698">
        <v>1</v>
      </c>
    </row>
    <row r="699" spans="9:14" x14ac:dyDescent="0.25">
      <c r="I699" s="29" t="s">
        <v>8219</v>
      </c>
      <c r="J699">
        <v>46</v>
      </c>
      <c r="M699" t="s">
        <v>8221</v>
      </c>
      <c r="N699">
        <v>2</v>
      </c>
    </row>
    <row r="700" spans="9:14" x14ac:dyDescent="0.25">
      <c r="I700" s="29" t="s">
        <v>8219</v>
      </c>
      <c r="J700">
        <v>284</v>
      </c>
      <c r="M700" t="s">
        <v>8221</v>
      </c>
      <c r="N700">
        <v>0</v>
      </c>
    </row>
    <row r="701" spans="9:14" x14ac:dyDescent="0.25">
      <c r="I701" s="29" t="s">
        <v>8219</v>
      </c>
      <c r="J701">
        <v>98</v>
      </c>
      <c r="M701" t="s">
        <v>8221</v>
      </c>
      <c r="N701">
        <v>1</v>
      </c>
    </row>
    <row r="702" spans="9:14" x14ac:dyDescent="0.25">
      <c r="I702" s="29" t="s">
        <v>8219</v>
      </c>
      <c r="J702">
        <v>56</v>
      </c>
      <c r="M702" t="s">
        <v>8221</v>
      </c>
      <c r="N702">
        <v>17</v>
      </c>
    </row>
    <row r="703" spans="9:14" x14ac:dyDescent="0.25">
      <c r="I703" s="29" t="s">
        <v>8219</v>
      </c>
      <c r="J703">
        <v>32</v>
      </c>
      <c r="M703" t="s">
        <v>8221</v>
      </c>
      <c r="N703">
        <v>2</v>
      </c>
    </row>
    <row r="704" spans="9:14" x14ac:dyDescent="0.25">
      <c r="I704" s="29" t="s">
        <v>8219</v>
      </c>
      <c r="J704">
        <v>30</v>
      </c>
      <c r="M704" t="s">
        <v>8221</v>
      </c>
      <c r="N704">
        <v>3</v>
      </c>
    </row>
    <row r="705" spans="9:14" x14ac:dyDescent="0.25">
      <c r="I705" s="29" t="s">
        <v>8219</v>
      </c>
      <c r="J705">
        <v>70</v>
      </c>
      <c r="M705" t="s">
        <v>8221</v>
      </c>
      <c r="N705">
        <v>41</v>
      </c>
    </row>
    <row r="706" spans="9:14" x14ac:dyDescent="0.25">
      <c r="I706" s="29" t="s">
        <v>8219</v>
      </c>
      <c r="J706">
        <v>44</v>
      </c>
      <c r="M706" t="s">
        <v>8221</v>
      </c>
      <c r="N706">
        <v>2</v>
      </c>
    </row>
    <row r="707" spans="9:14" x14ac:dyDescent="0.25">
      <c r="I707" s="29" t="s">
        <v>8219</v>
      </c>
      <c r="J707">
        <v>92</v>
      </c>
      <c r="M707" t="s">
        <v>8221</v>
      </c>
      <c r="N707">
        <v>3</v>
      </c>
    </row>
    <row r="708" spans="9:14" x14ac:dyDescent="0.25">
      <c r="I708" s="29" t="s">
        <v>8219</v>
      </c>
      <c r="J708">
        <v>205</v>
      </c>
      <c r="M708" t="s">
        <v>8221</v>
      </c>
      <c r="N708">
        <v>8</v>
      </c>
    </row>
    <row r="709" spans="9:14" x14ac:dyDescent="0.25">
      <c r="I709" s="29" t="s">
        <v>8219</v>
      </c>
      <c r="J709">
        <v>23</v>
      </c>
      <c r="M709" t="s">
        <v>8221</v>
      </c>
      <c r="N709">
        <v>0</v>
      </c>
    </row>
    <row r="710" spans="9:14" x14ac:dyDescent="0.25">
      <c r="I710" s="29" t="s">
        <v>8219</v>
      </c>
      <c r="J710">
        <v>4</v>
      </c>
      <c r="M710" t="s">
        <v>8221</v>
      </c>
      <c r="N710">
        <v>1</v>
      </c>
    </row>
    <row r="711" spans="9:14" x14ac:dyDescent="0.25">
      <c r="I711" s="29" t="s">
        <v>8219</v>
      </c>
      <c r="J711">
        <v>112</v>
      </c>
      <c r="M711" t="s">
        <v>8221</v>
      </c>
      <c r="N711">
        <v>3</v>
      </c>
    </row>
    <row r="712" spans="9:14" x14ac:dyDescent="0.25">
      <c r="I712" s="29" t="s">
        <v>8219</v>
      </c>
      <c r="J712">
        <v>27</v>
      </c>
      <c r="M712" t="s">
        <v>8221</v>
      </c>
      <c r="N712">
        <v>4</v>
      </c>
    </row>
    <row r="713" spans="9:14" x14ac:dyDescent="0.25">
      <c r="I713" s="29" t="s">
        <v>8219</v>
      </c>
      <c r="J713">
        <v>11</v>
      </c>
      <c r="M713" t="s">
        <v>8221</v>
      </c>
      <c r="N713">
        <v>9</v>
      </c>
    </row>
    <row r="714" spans="9:14" x14ac:dyDescent="0.25">
      <c r="I714" s="29" t="s">
        <v>8219</v>
      </c>
      <c r="J714">
        <v>26</v>
      </c>
      <c r="M714" t="s">
        <v>8221</v>
      </c>
      <c r="N714">
        <v>16</v>
      </c>
    </row>
    <row r="715" spans="9:14" x14ac:dyDescent="0.25">
      <c r="I715" s="29" t="s">
        <v>8219</v>
      </c>
      <c r="J715">
        <v>77</v>
      </c>
      <c r="M715" t="s">
        <v>8221</v>
      </c>
      <c r="N715">
        <v>1</v>
      </c>
    </row>
    <row r="716" spans="9:14" x14ac:dyDescent="0.25">
      <c r="I716" s="29" t="s">
        <v>8219</v>
      </c>
      <c r="J716">
        <v>136</v>
      </c>
      <c r="M716" t="s">
        <v>8221</v>
      </c>
      <c r="N716">
        <v>7</v>
      </c>
    </row>
    <row r="717" spans="9:14" x14ac:dyDescent="0.25">
      <c r="I717" s="29" t="s">
        <v>8219</v>
      </c>
      <c r="J717">
        <v>157</v>
      </c>
      <c r="M717" t="s">
        <v>8221</v>
      </c>
      <c r="N717">
        <v>0</v>
      </c>
    </row>
    <row r="718" spans="9:14" x14ac:dyDescent="0.25">
      <c r="I718" s="29" t="s">
        <v>8219</v>
      </c>
      <c r="J718">
        <v>158</v>
      </c>
      <c r="M718" t="s">
        <v>8221</v>
      </c>
      <c r="N718">
        <v>0</v>
      </c>
    </row>
    <row r="719" spans="9:14" x14ac:dyDescent="0.25">
      <c r="I719" s="29" t="s">
        <v>8219</v>
      </c>
      <c r="J719">
        <v>27</v>
      </c>
      <c r="M719" t="s">
        <v>8221</v>
      </c>
      <c r="N719">
        <v>0</v>
      </c>
    </row>
    <row r="720" spans="9:14" x14ac:dyDescent="0.25">
      <c r="I720" s="29" t="s">
        <v>8219</v>
      </c>
      <c r="J720">
        <v>23</v>
      </c>
      <c r="M720" t="s">
        <v>8221</v>
      </c>
      <c r="N720">
        <v>0</v>
      </c>
    </row>
    <row r="721" spans="9:14" x14ac:dyDescent="0.25">
      <c r="I721" s="29" t="s">
        <v>8219</v>
      </c>
      <c r="J721">
        <v>17</v>
      </c>
      <c r="M721" t="s">
        <v>8221</v>
      </c>
      <c r="N721">
        <v>0</v>
      </c>
    </row>
    <row r="722" spans="9:14" x14ac:dyDescent="0.25">
      <c r="I722" s="29" t="s">
        <v>8219</v>
      </c>
      <c r="J722">
        <v>37</v>
      </c>
      <c r="M722" t="s">
        <v>8221</v>
      </c>
      <c r="N722">
        <v>1</v>
      </c>
    </row>
    <row r="723" spans="9:14" x14ac:dyDescent="0.25">
      <c r="I723" s="29" t="s">
        <v>8219</v>
      </c>
      <c r="J723">
        <v>65</v>
      </c>
      <c r="M723" t="s">
        <v>8221</v>
      </c>
      <c r="N723">
        <v>2</v>
      </c>
    </row>
    <row r="724" spans="9:14" x14ac:dyDescent="0.25">
      <c r="I724" s="29" t="s">
        <v>8219</v>
      </c>
      <c r="J724">
        <v>18</v>
      </c>
      <c r="M724" t="s">
        <v>8221</v>
      </c>
      <c r="N724">
        <v>1</v>
      </c>
    </row>
    <row r="725" spans="9:14" x14ac:dyDescent="0.25">
      <c r="I725" s="29" t="s">
        <v>8219</v>
      </c>
      <c r="J725">
        <v>25</v>
      </c>
      <c r="M725" t="s">
        <v>8221</v>
      </c>
      <c r="N725">
        <v>15</v>
      </c>
    </row>
    <row r="726" spans="9:14" x14ac:dyDescent="0.25">
      <c r="I726" s="29" t="s">
        <v>8219</v>
      </c>
      <c r="J726">
        <v>104</v>
      </c>
      <c r="M726" t="s">
        <v>8221</v>
      </c>
      <c r="N726">
        <v>1</v>
      </c>
    </row>
    <row r="727" spans="9:14" x14ac:dyDescent="0.25">
      <c r="I727" s="29" t="s">
        <v>8219</v>
      </c>
      <c r="J727">
        <v>108</v>
      </c>
      <c r="M727" t="s">
        <v>8221</v>
      </c>
      <c r="N727">
        <v>1</v>
      </c>
    </row>
    <row r="728" spans="9:14" x14ac:dyDescent="0.25">
      <c r="I728" s="29" t="s">
        <v>8219</v>
      </c>
      <c r="J728">
        <v>38</v>
      </c>
      <c r="M728" t="s">
        <v>8221</v>
      </c>
      <c r="N728">
        <v>0</v>
      </c>
    </row>
    <row r="729" spans="9:14" x14ac:dyDescent="0.25">
      <c r="I729" s="29" t="s">
        <v>8219</v>
      </c>
      <c r="J729">
        <v>88</v>
      </c>
      <c r="M729" t="s">
        <v>8221</v>
      </c>
      <c r="N729">
        <v>39</v>
      </c>
    </row>
    <row r="730" spans="9:14" x14ac:dyDescent="0.25">
      <c r="I730" s="29" t="s">
        <v>8219</v>
      </c>
      <c r="J730">
        <v>82</v>
      </c>
      <c r="M730" t="s">
        <v>8221</v>
      </c>
      <c r="N730">
        <v>103</v>
      </c>
    </row>
    <row r="731" spans="9:14" x14ac:dyDescent="0.25">
      <c r="I731" s="29" t="s">
        <v>8219</v>
      </c>
      <c r="J731">
        <v>126</v>
      </c>
      <c r="M731" t="s">
        <v>8221</v>
      </c>
      <c r="N731">
        <v>0</v>
      </c>
    </row>
    <row r="732" spans="9:14" x14ac:dyDescent="0.25">
      <c r="I732" s="29" t="s">
        <v>8219</v>
      </c>
      <c r="J732">
        <v>133</v>
      </c>
      <c r="M732" t="s">
        <v>8221</v>
      </c>
      <c r="N732">
        <v>39</v>
      </c>
    </row>
    <row r="733" spans="9:14" x14ac:dyDescent="0.25">
      <c r="I733" s="29" t="s">
        <v>8219</v>
      </c>
      <c r="J733">
        <v>47</v>
      </c>
      <c r="M733" t="s">
        <v>8221</v>
      </c>
      <c r="N733">
        <v>15</v>
      </c>
    </row>
    <row r="734" spans="9:14" x14ac:dyDescent="0.25">
      <c r="I734" s="29" t="s">
        <v>8219</v>
      </c>
      <c r="J734">
        <v>58</v>
      </c>
      <c r="M734" t="s">
        <v>8221</v>
      </c>
      <c r="N734">
        <v>22</v>
      </c>
    </row>
    <row r="735" spans="9:14" x14ac:dyDescent="0.25">
      <c r="I735" s="29" t="s">
        <v>8219</v>
      </c>
      <c r="J735">
        <v>32</v>
      </c>
      <c r="M735" t="s">
        <v>8221</v>
      </c>
      <c r="N735">
        <v>92</v>
      </c>
    </row>
    <row r="736" spans="9:14" x14ac:dyDescent="0.25">
      <c r="I736" s="29" t="s">
        <v>8219</v>
      </c>
      <c r="J736">
        <v>37</v>
      </c>
      <c r="M736" t="s">
        <v>8221</v>
      </c>
      <c r="N736">
        <v>25</v>
      </c>
    </row>
    <row r="737" spans="9:14" x14ac:dyDescent="0.25">
      <c r="I737" s="29" t="s">
        <v>8219</v>
      </c>
      <c r="J737">
        <v>87</v>
      </c>
      <c r="M737" t="s">
        <v>8221</v>
      </c>
      <c r="N737">
        <v>19</v>
      </c>
    </row>
    <row r="738" spans="9:14" x14ac:dyDescent="0.25">
      <c r="I738" s="29" t="s">
        <v>8219</v>
      </c>
      <c r="J738">
        <v>15</v>
      </c>
      <c r="M738" t="s">
        <v>8221</v>
      </c>
      <c r="N738">
        <v>19</v>
      </c>
    </row>
    <row r="739" spans="9:14" x14ac:dyDescent="0.25">
      <c r="I739" s="29" t="s">
        <v>8219</v>
      </c>
      <c r="J739">
        <v>27</v>
      </c>
      <c r="M739" t="s">
        <v>8221</v>
      </c>
      <c r="N739">
        <v>13</v>
      </c>
    </row>
    <row r="740" spans="9:14" x14ac:dyDescent="0.25">
      <c r="I740" s="29" t="s">
        <v>8219</v>
      </c>
      <c r="J740">
        <v>19</v>
      </c>
      <c r="M740" t="s">
        <v>8221</v>
      </c>
      <c r="N740">
        <v>124</v>
      </c>
    </row>
    <row r="741" spans="9:14" x14ac:dyDescent="0.25">
      <c r="I741" s="29" t="s">
        <v>8219</v>
      </c>
      <c r="J741">
        <v>17</v>
      </c>
      <c r="M741" t="s">
        <v>8221</v>
      </c>
      <c r="N741">
        <v>4</v>
      </c>
    </row>
    <row r="742" spans="9:14" x14ac:dyDescent="0.25">
      <c r="I742" s="29" t="s">
        <v>8219</v>
      </c>
      <c r="J742">
        <v>26</v>
      </c>
      <c r="M742" t="s">
        <v>8221</v>
      </c>
      <c r="N742">
        <v>10</v>
      </c>
    </row>
    <row r="743" spans="9:14" x14ac:dyDescent="0.25">
      <c r="I743" s="29" t="s">
        <v>8219</v>
      </c>
      <c r="J743">
        <v>28</v>
      </c>
      <c r="M743" t="s">
        <v>8221</v>
      </c>
      <c r="N743">
        <v>15</v>
      </c>
    </row>
    <row r="744" spans="9:14" x14ac:dyDescent="0.25">
      <c r="I744" s="29" t="s">
        <v>8219</v>
      </c>
      <c r="J744">
        <v>37</v>
      </c>
      <c r="M744" t="s">
        <v>8221</v>
      </c>
      <c r="N744">
        <v>38</v>
      </c>
    </row>
    <row r="745" spans="9:14" x14ac:dyDescent="0.25">
      <c r="I745" s="29" t="s">
        <v>8219</v>
      </c>
      <c r="J745">
        <v>128</v>
      </c>
      <c r="M745" t="s">
        <v>8221</v>
      </c>
      <c r="N745">
        <v>152</v>
      </c>
    </row>
    <row r="746" spans="9:14" x14ac:dyDescent="0.25">
      <c r="I746" s="29" t="s">
        <v>8219</v>
      </c>
      <c r="J746">
        <v>10</v>
      </c>
      <c r="M746" t="s">
        <v>8221</v>
      </c>
      <c r="N746">
        <v>24</v>
      </c>
    </row>
    <row r="747" spans="9:14" x14ac:dyDescent="0.25">
      <c r="I747" s="29" t="s">
        <v>8219</v>
      </c>
      <c r="J747">
        <v>83</v>
      </c>
      <c r="M747" t="s">
        <v>8221</v>
      </c>
      <c r="N747">
        <v>76</v>
      </c>
    </row>
    <row r="748" spans="9:14" x14ac:dyDescent="0.25">
      <c r="I748" s="29" t="s">
        <v>8219</v>
      </c>
      <c r="J748">
        <v>46</v>
      </c>
      <c r="M748" t="s">
        <v>8221</v>
      </c>
      <c r="N748">
        <v>185</v>
      </c>
    </row>
    <row r="749" spans="9:14" x14ac:dyDescent="0.25">
      <c r="I749" s="29" t="s">
        <v>8219</v>
      </c>
      <c r="J749">
        <v>90</v>
      </c>
      <c r="M749" t="s">
        <v>8221</v>
      </c>
      <c r="N749">
        <v>33</v>
      </c>
    </row>
    <row r="750" spans="9:14" x14ac:dyDescent="0.25">
      <c r="I750" s="29" t="s">
        <v>8219</v>
      </c>
      <c r="J750">
        <v>81</v>
      </c>
      <c r="M750" t="s">
        <v>8221</v>
      </c>
      <c r="N750">
        <v>108</v>
      </c>
    </row>
    <row r="751" spans="9:14" x14ac:dyDescent="0.25">
      <c r="I751" s="29" t="s">
        <v>8219</v>
      </c>
      <c r="J751">
        <v>32</v>
      </c>
      <c r="M751" t="s">
        <v>8221</v>
      </c>
      <c r="N751">
        <v>29</v>
      </c>
    </row>
    <row r="752" spans="9:14" x14ac:dyDescent="0.25">
      <c r="I752" s="29" t="s">
        <v>8219</v>
      </c>
      <c r="J752">
        <v>20</v>
      </c>
      <c r="M752" t="s">
        <v>8221</v>
      </c>
      <c r="N752">
        <v>24</v>
      </c>
    </row>
    <row r="753" spans="9:14" x14ac:dyDescent="0.25">
      <c r="I753" s="29" t="s">
        <v>8219</v>
      </c>
      <c r="J753">
        <v>70</v>
      </c>
      <c r="M753" t="s">
        <v>8221</v>
      </c>
      <c r="N753">
        <v>4</v>
      </c>
    </row>
    <row r="754" spans="9:14" x14ac:dyDescent="0.25">
      <c r="I754" s="29" t="s">
        <v>8219</v>
      </c>
      <c r="J754">
        <v>168</v>
      </c>
      <c r="M754" t="s">
        <v>8221</v>
      </c>
      <c r="N754">
        <v>4</v>
      </c>
    </row>
    <row r="755" spans="9:14" x14ac:dyDescent="0.25">
      <c r="I755" s="29" t="s">
        <v>8219</v>
      </c>
      <c r="J755">
        <v>34</v>
      </c>
      <c r="M755" t="s">
        <v>8221</v>
      </c>
      <c r="N755">
        <v>15</v>
      </c>
    </row>
    <row r="756" spans="9:14" x14ac:dyDescent="0.25">
      <c r="I756" s="29" t="s">
        <v>8219</v>
      </c>
      <c r="J756">
        <v>48</v>
      </c>
      <c r="M756" t="s">
        <v>8221</v>
      </c>
      <c r="N756">
        <v>4</v>
      </c>
    </row>
    <row r="757" spans="9:14" x14ac:dyDescent="0.25">
      <c r="I757" s="29" t="s">
        <v>8219</v>
      </c>
      <c r="J757">
        <v>48</v>
      </c>
      <c r="M757" t="s">
        <v>8221</v>
      </c>
      <c r="N757">
        <v>139</v>
      </c>
    </row>
    <row r="758" spans="9:14" x14ac:dyDescent="0.25">
      <c r="I758" s="29" t="s">
        <v>8219</v>
      </c>
      <c r="J758">
        <v>221</v>
      </c>
      <c r="M758" t="s">
        <v>8221</v>
      </c>
      <c r="N758">
        <v>2</v>
      </c>
    </row>
    <row r="759" spans="9:14" x14ac:dyDescent="0.25">
      <c r="I759" s="29" t="s">
        <v>8219</v>
      </c>
      <c r="J759">
        <v>107</v>
      </c>
      <c r="M759" t="s">
        <v>8221</v>
      </c>
      <c r="N759">
        <v>18</v>
      </c>
    </row>
    <row r="760" spans="9:14" x14ac:dyDescent="0.25">
      <c r="I760" s="29" t="s">
        <v>8219</v>
      </c>
      <c r="J760">
        <v>45</v>
      </c>
      <c r="M760" t="s">
        <v>8221</v>
      </c>
      <c r="N760">
        <v>81</v>
      </c>
    </row>
    <row r="761" spans="9:14" x14ac:dyDescent="0.25">
      <c r="I761" s="29" t="s">
        <v>8219</v>
      </c>
      <c r="J761">
        <v>36</v>
      </c>
      <c r="M761" t="s">
        <v>8221</v>
      </c>
      <c r="N761">
        <v>86</v>
      </c>
    </row>
    <row r="762" spans="9:14" x14ac:dyDescent="0.25">
      <c r="I762" s="29" t="s">
        <v>8219</v>
      </c>
      <c r="J762">
        <v>101</v>
      </c>
      <c r="M762" t="s">
        <v>8221</v>
      </c>
      <c r="N762">
        <v>140</v>
      </c>
    </row>
    <row r="763" spans="9:14" x14ac:dyDescent="0.25">
      <c r="I763" s="29" t="s">
        <v>8219</v>
      </c>
      <c r="J763">
        <v>62</v>
      </c>
      <c r="M763" t="s">
        <v>8221</v>
      </c>
      <c r="N763">
        <v>37</v>
      </c>
    </row>
    <row r="764" spans="9:14" x14ac:dyDescent="0.25">
      <c r="I764" s="29" t="s">
        <v>8219</v>
      </c>
      <c r="J764">
        <v>32</v>
      </c>
      <c r="M764" t="s">
        <v>8221</v>
      </c>
      <c r="N764">
        <v>6</v>
      </c>
    </row>
    <row r="765" spans="9:14" x14ac:dyDescent="0.25">
      <c r="I765" s="29" t="s">
        <v>8219</v>
      </c>
      <c r="J765">
        <v>89</v>
      </c>
      <c r="M765" t="s">
        <v>8221</v>
      </c>
      <c r="N765">
        <v>113</v>
      </c>
    </row>
    <row r="766" spans="9:14" x14ac:dyDescent="0.25">
      <c r="I766" s="29" t="s">
        <v>8219</v>
      </c>
      <c r="J766">
        <v>93</v>
      </c>
      <c r="M766" t="s">
        <v>8221</v>
      </c>
      <c r="N766">
        <v>37</v>
      </c>
    </row>
    <row r="767" spans="9:14" x14ac:dyDescent="0.25">
      <c r="I767" s="29" t="s">
        <v>8219</v>
      </c>
      <c r="J767">
        <v>98</v>
      </c>
      <c r="M767" t="s">
        <v>8221</v>
      </c>
      <c r="N767">
        <v>18</v>
      </c>
    </row>
    <row r="768" spans="9:14" x14ac:dyDescent="0.25">
      <c r="I768" s="29" t="s">
        <v>8219</v>
      </c>
      <c r="J768">
        <v>82</v>
      </c>
      <c r="M768" t="s">
        <v>8221</v>
      </c>
      <c r="N768">
        <v>75</v>
      </c>
    </row>
    <row r="769" spans="9:14" x14ac:dyDescent="0.25">
      <c r="I769" s="29" t="s">
        <v>8219</v>
      </c>
      <c r="J769">
        <v>116</v>
      </c>
      <c r="M769" t="s">
        <v>8221</v>
      </c>
      <c r="N769">
        <v>52</v>
      </c>
    </row>
    <row r="770" spans="9:14" x14ac:dyDescent="0.25">
      <c r="I770" s="29" t="s">
        <v>8219</v>
      </c>
      <c r="J770">
        <v>52</v>
      </c>
      <c r="M770" t="s">
        <v>8221</v>
      </c>
      <c r="N770">
        <v>122</v>
      </c>
    </row>
    <row r="771" spans="9:14" x14ac:dyDescent="0.25">
      <c r="I771" s="29" t="s">
        <v>8219</v>
      </c>
      <c r="J771">
        <v>23</v>
      </c>
      <c r="M771" t="s">
        <v>8221</v>
      </c>
      <c r="N771">
        <v>8</v>
      </c>
    </row>
    <row r="772" spans="9:14" x14ac:dyDescent="0.25">
      <c r="I772" s="29" t="s">
        <v>8219</v>
      </c>
      <c r="J772">
        <v>77</v>
      </c>
      <c r="M772" t="s">
        <v>8221</v>
      </c>
      <c r="N772">
        <v>8</v>
      </c>
    </row>
    <row r="773" spans="9:14" x14ac:dyDescent="0.25">
      <c r="I773" s="29" t="s">
        <v>8219</v>
      </c>
      <c r="J773">
        <v>49</v>
      </c>
      <c r="M773" t="s">
        <v>8221</v>
      </c>
      <c r="N773">
        <v>96</v>
      </c>
    </row>
    <row r="774" spans="9:14" x14ac:dyDescent="0.25">
      <c r="I774" s="29" t="s">
        <v>8219</v>
      </c>
      <c r="J774">
        <v>59</v>
      </c>
      <c r="M774" t="s">
        <v>8221</v>
      </c>
      <c r="N774">
        <v>9</v>
      </c>
    </row>
    <row r="775" spans="9:14" x14ac:dyDescent="0.25">
      <c r="I775" s="29" t="s">
        <v>8219</v>
      </c>
      <c r="J775">
        <v>113</v>
      </c>
      <c r="M775" t="s">
        <v>8221</v>
      </c>
      <c r="N775">
        <v>2</v>
      </c>
    </row>
    <row r="776" spans="9:14" x14ac:dyDescent="0.25">
      <c r="I776" s="29" t="s">
        <v>8219</v>
      </c>
      <c r="J776">
        <v>34</v>
      </c>
      <c r="M776" t="s">
        <v>8221</v>
      </c>
      <c r="N776">
        <v>26</v>
      </c>
    </row>
    <row r="777" spans="9:14" x14ac:dyDescent="0.25">
      <c r="I777" s="29" t="s">
        <v>8219</v>
      </c>
      <c r="J777">
        <v>42</v>
      </c>
      <c r="M777" t="s">
        <v>8221</v>
      </c>
      <c r="N777">
        <v>23</v>
      </c>
    </row>
    <row r="778" spans="9:14" x14ac:dyDescent="0.25">
      <c r="I778" s="29" t="s">
        <v>8219</v>
      </c>
      <c r="J778">
        <v>42</v>
      </c>
      <c r="M778" t="s">
        <v>8221</v>
      </c>
      <c r="N778">
        <v>0</v>
      </c>
    </row>
    <row r="779" spans="9:14" x14ac:dyDescent="0.25">
      <c r="I779" s="29" t="s">
        <v>8219</v>
      </c>
      <c r="J779">
        <v>49</v>
      </c>
      <c r="M779" t="s">
        <v>8221</v>
      </c>
      <c r="N779">
        <v>140</v>
      </c>
    </row>
    <row r="780" spans="9:14" x14ac:dyDescent="0.25">
      <c r="I780" s="29" t="s">
        <v>8219</v>
      </c>
      <c r="J780">
        <v>56</v>
      </c>
      <c r="M780" t="s">
        <v>8221</v>
      </c>
      <c r="N780">
        <v>0</v>
      </c>
    </row>
    <row r="781" spans="9:14" x14ac:dyDescent="0.25">
      <c r="I781" s="29" t="s">
        <v>8219</v>
      </c>
      <c r="J781">
        <v>25</v>
      </c>
      <c r="M781" t="s">
        <v>8221</v>
      </c>
      <c r="N781">
        <v>6</v>
      </c>
    </row>
    <row r="782" spans="9:14" x14ac:dyDescent="0.25">
      <c r="I782" s="29" t="s">
        <v>8219</v>
      </c>
      <c r="J782">
        <v>52</v>
      </c>
      <c r="M782" t="s">
        <v>8221</v>
      </c>
      <c r="N782">
        <v>100</v>
      </c>
    </row>
    <row r="783" spans="9:14" x14ac:dyDescent="0.25">
      <c r="I783" s="29" t="s">
        <v>8219</v>
      </c>
      <c r="J783">
        <v>34</v>
      </c>
      <c r="M783" t="s">
        <v>8221</v>
      </c>
      <c r="N783">
        <v>0</v>
      </c>
    </row>
    <row r="784" spans="9:14" x14ac:dyDescent="0.25">
      <c r="I784" s="29" t="s">
        <v>8219</v>
      </c>
      <c r="J784">
        <v>67</v>
      </c>
      <c r="M784" t="s">
        <v>8221</v>
      </c>
      <c r="N784">
        <v>4</v>
      </c>
    </row>
    <row r="785" spans="9:14" x14ac:dyDescent="0.25">
      <c r="I785" s="29" t="s">
        <v>8219</v>
      </c>
      <c r="J785">
        <v>70</v>
      </c>
      <c r="M785" t="s">
        <v>8221</v>
      </c>
      <c r="N785">
        <v>8</v>
      </c>
    </row>
    <row r="786" spans="9:14" x14ac:dyDescent="0.25">
      <c r="I786" s="29" t="s">
        <v>8219</v>
      </c>
      <c r="J786">
        <v>89</v>
      </c>
      <c r="M786" t="s">
        <v>8221</v>
      </c>
      <c r="N786">
        <v>0</v>
      </c>
    </row>
    <row r="787" spans="9:14" x14ac:dyDescent="0.25">
      <c r="I787" s="29" t="s">
        <v>8219</v>
      </c>
      <c r="J787">
        <v>107</v>
      </c>
      <c r="M787" t="s">
        <v>8221</v>
      </c>
      <c r="N787">
        <v>16</v>
      </c>
    </row>
    <row r="788" spans="9:14" x14ac:dyDescent="0.25">
      <c r="I788" s="29" t="s">
        <v>8219</v>
      </c>
      <c r="J788">
        <v>159</v>
      </c>
      <c r="M788" t="s">
        <v>8221</v>
      </c>
      <c r="N788">
        <v>2</v>
      </c>
    </row>
    <row r="789" spans="9:14" x14ac:dyDescent="0.25">
      <c r="I789" s="29" t="s">
        <v>8219</v>
      </c>
      <c r="J789">
        <v>181</v>
      </c>
      <c r="M789" t="s">
        <v>8221</v>
      </c>
      <c r="N789">
        <v>48</v>
      </c>
    </row>
    <row r="790" spans="9:14" x14ac:dyDescent="0.25">
      <c r="I790" s="29" t="s">
        <v>8219</v>
      </c>
      <c r="J790">
        <v>131</v>
      </c>
      <c r="M790" t="s">
        <v>8221</v>
      </c>
      <c r="N790">
        <v>2</v>
      </c>
    </row>
    <row r="791" spans="9:14" x14ac:dyDescent="0.25">
      <c r="I791" s="29" t="s">
        <v>8219</v>
      </c>
      <c r="J791">
        <v>125</v>
      </c>
      <c r="M791" t="s">
        <v>8221</v>
      </c>
      <c r="N791">
        <v>2</v>
      </c>
    </row>
    <row r="792" spans="9:14" x14ac:dyDescent="0.25">
      <c r="I792" s="29" t="s">
        <v>8219</v>
      </c>
      <c r="J792">
        <v>61</v>
      </c>
      <c r="M792" t="s">
        <v>8221</v>
      </c>
      <c r="N792">
        <v>1</v>
      </c>
    </row>
    <row r="793" spans="9:14" x14ac:dyDescent="0.25">
      <c r="I793" s="29" t="s">
        <v>8219</v>
      </c>
      <c r="J793">
        <v>90</v>
      </c>
      <c r="M793" t="s">
        <v>8221</v>
      </c>
      <c r="N793">
        <v>17</v>
      </c>
    </row>
    <row r="794" spans="9:14" x14ac:dyDescent="0.25">
      <c r="I794" s="29" t="s">
        <v>8219</v>
      </c>
      <c r="J794">
        <v>35</v>
      </c>
      <c r="M794" t="s">
        <v>8221</v>
      </c>
      <c r="N794">
        <v>0</v>
      </c>
    </row>
    <row r="795" spans="9:14" x14ac:dyDescent="0.25">
      <c r="I795" s="29" t="s">
        <v>8219</v>
      </c>
      <c r="J795">
        <v>90</v>
      </c>
      <c r="M795" t="s">
        <v>8221</v>
      </c>
      <c r="N795">
        <v>11</v>
      </c>
    </row>
    <row r="796" spans="9:14" x14ac:dyDescent="0.25">
      <c r="I796" s="29" t="s">
        <v>8219</v>
      </c>
      <c r="J796">
        <v>4</v>
      </c>
      <c r="M796" t="s">
        <v>8221</v>
      </c>
      <c r="N796">
        <v>95</v>
      </c>
    </row>
    <row r="797" spans="9:14" x14ac:dyDescent="0.25">
      <c r="I797" s="29" t="s">
        <v>8219</v>
      </c>
      <c r="J797">
        <v>120</v>
      </c>
      <c r="M797" t="s">
        <v>8221</v>
      </c>
      <c r="N797">
        <v>13</v>
      </c>
    </row>
    <row r="798" spans="9:14" x14ac:dyDescent="0.25">
      <c r="I798" s="29" t="s">
        <v>8219</v>
      </c>
      <c r="J798">
        <v>14</v>
      </c>
      <c r="M798" t="s">
        <v>8221</v>
      </c>
      <c r="N798">
        <v>2</v>
      </c>
    </row>
    <row r="799" spans="9:14" x14ac:dyDescent="0.25">
      <c r="I799" s="29" t="s">
        <v>8219</v>
      </c>
      <c r="J799">
        <v>27</v>
      </c>
      <c r="M799" t="s">
        <v>8221</v>
      </c>
      <c r="N799">
        <v>2</v>
      </c>
    </row>
    <row r="800" spans="9:14" x14ac:dyDescent="0.25">
      <c r="I800" s="29" t="s">
        <v>8219</v>
      </c>
      <c r="J800">
        <v>49</v>
      </c>
      <c r="M800" t="s">
        <v>8221</v>
      </c>
      <c r="N800">
        <v>3</v>
      </c>
    </row>
    <row r="801" spans="9:14" x14ac:dyDescent="0.25">
      <c r="I801" s="29" t="s">
        <v>8219</v>
      </c>
      <c r="J801">
        <v>102</v>
      </c>
      <c r="M801" t="s">
        <v>8221</v>
      </c>
      <c r="N801">
        <v>0</v>
      </c>
    </row>
    <row r="802" spans="9:14" x14ac:dyDescent="0.25">
      <c r="I802" s="29" t="s">
        <v>8219</v>
      </c>
      <c r="J802">
        <v>3</v>
      </c>
      <c r="M802" t="s">
        <v>8221</v>
      </c>
      <c r="N802">
        <v>0</v>
      </c>
    </row>
    <row r="803" spans="9:14" x14ac:dyDescent="0.25">
      <c r="I803" s="29" t="s">
        <v>8219</v>
      </c>
      <c r="J803">
        <v>25</v>
      </c>
      <c r="M803" t="s">
        <v>8221</v>
      </c>
      <c r="N803">
        <v>0</v>
      </c>
    </row>
    <row r="804" spans="9:14" x14ac:dyDescent="0.25">
      <c r="I804" s="29" t="s">
        <v>8219</v>
      </c>
      <c r="J804">
        <v>118</v>
      </c>
      <c r="M804" t="s">
        <v>8221</v>
      </c>
      <c r="N804">
        <v>2</v>
      </c>
    </row>
    <row r="805" spans="9:14" x14ac:dyDescent="0.25">
      <c r="I805" s="29" t="s">
        <v>8219</v>
      </c>
      <c r="J805">
        <v>57</v>
      </c>
      <c r="M805" t="s">
        <v>8221</v>
      </c>
      <c r="N805">
        <v>24</v>
      </c>
    </row>
    <row r="806" spans="9:14" x14ac:dyDescent="0.25">
      <c r="I806" s="29" t="s">
        <v>8219</v>
      </c>
      <c r="J806">
        <v>11</v>
      </c>
      <c r="M806" t="s">
        <v>8221</v>
      </c>
      <c r="N806">
        <v>25</v>
      </c>
    </row>
    <row r="807" spans="9:14" x14ac:dyDescent="0.25">
      <c r="I807" s="29" t="s">
        <v>8219</v>
      </c>
      <c r="J807">
        <v>33</v>
      </c>
      <c r="M807" t="s">
        <v>8221</v>
      </c>
      <c r="N807">
        <v>3</v>
      </c>
    </row>
    <row r="808" spans="9:14" x14ac:dyDescent="0.25">
      <c r="I808" s="29" t="s">
        <v>8219</v>
      </c>
      <c r="J808">
        <v>40</v>
      </c>
      <c r="M808" t="s">
        <v>8221</v>
      </c>
      <c r="N808">
        <v>41</v>
      </c>
    </row>
    <row r="809" spans="9:14" x14ac:dyDescent="0.25">
      <c r="I809" s="29" t="s">
        <v>8219</v>
      </c>
      <c r="J809">
        <v>50</v>
      </c>
      <c r="M809" t="s">
        <v>8221</v>
      </c>
      <c r="N809">
        <v>2</v>
      </c>
    </row>
    <row r="810" spans="9:14" x14ac:dyDescent="0.25">
      <c r="I810" s="29" t="s">
        <v>8219</v>
      </c>
      <c r="J810">
        <v>38</v>
      </c>
      <c r="M810" t="s">
        <v>8221</v>
      </c>
      <c r="N810">
        <v>4</v>
      </c>
    </row>
    <row r="811" spans="9:14" x14ac:dyDescent="0.25">
      <c r="I811" s="29" t="s">
        <v>8219</v>
      </c>
      <c r="J811">
        <v>96</v>
      </c>
      <c r="M811" t="s">
        <v>8221</v>
      </c>
      <c r="N811">
        <v>99</v>
      </c>
    </row>
    <row r="812" spans="9:14" x14ac:dyDescent="0.25">
      <c r="I812" s="29" t="s">
        <v>8219</v>
      </c>
      <c r="J812">
        <v>48</v>
      </c>
      <c r="M812" t="s">
        <v>8221</v>
      </c>
      <c r="N812">
        <v>4</v>
      </c>
    </row>
    <row r="813" spans="9:14" x14ac:dyDescent="0.25">
      <c r="I813" s="29" t="s">
        <v>8219</v>
      </c>
      <c r="J813">
        <v>33</v>
      </c>
      <c r="M813" t="s">
        <v>8221</v>
      </c>
      <c r="N813">
        <v>4</v>
      </c>
    </row>
    <row r="814" spans="9:14" x14ac:dyDescent="0.25">
      <c r="I814" s="29" t="s">
        <v>8219</v>
      </c>
      <c r="J814">
        <v>226</v>
      </c>
      <c r="M814" t="s">
        <v>8221</v>
      </c>
      <c r="N814">
        <v>38</v>
      </c>
    </row>
    <row r="815" spans="9:14" x14ac:dyDescent="0.25">
      <c r="I815" s="29" t="s">
        <v>8219</v>
      </c>
      <c r="J815">
        <v>14</v>
      </c>
      <c r="M815" t="s">
        <v>8221</v>
      </c>
      <c r="N815">
        <v>285</v>
      </c>
    </row>
    <row r="816" spans="9:14" x14ac:dyDescent="0.25">
      <c r="I816" s="29" t="s">
        <v>8219</v>
      </c>
      <c r="J816">
        <v>20</v>
      </c>
      <c r="M816" t="s">
        <v>8221</v>
      </c>
      <c r="N816">
        <v>1</v>
      </c>
    </row>
    <row r="817" spans="9:14" x14ac:dyDescent="0.25">
      <c r="I817" s="29" t="s">
        <v>8219</v>
      </c>
      <c r="J817">
        <v>25</v>
      </c>
      <c r="M817" t="s">
        <v>8221</v>
      </c>
      <c r="N817">
        <v>42</v>
      </c>
    </row>
    <row r="818" spans="9:14" x14ac:dyDescent="0.25">
      <c r="I818" s="29" t="s">
        <v>8219</v>
      </c>
      <c r="J818">
        <v>90</v>
      </c>
      <c r="M818" t="s">
        <v>8221</v>
      </c>
      <c r="N818">
        <v>26</v>
      </c>
    </row>
    <row r="819" spans="9:14" x14ac:dyDescent="0.25">
      <c r="I819" s="29" t="s">
        <v>8219</v>
      </c>
      <c r="J819">
        <v>11</v>
      </c>
      <c r="M819" t="s">
        <v>8221</v>
      </c>
      <c r="N819">
        <v>2</v>
      </c>
    </row>
    <row r="820" spans="9:14" x14ac:dyDescent="0.25">
      <c r="I820" s="29" t="s">
        <v>8219</v>
      </c>
      <c r="J820">
        <v>55</v>
      </c>
      <c r="M820" t="s">
        <v>8221</v>
      </c>
      <c r="N820">
        <v>4</v>
      </c>
    </row>
    <row r="821" spans="9:14" x14ac:dyDescent="0.25">
      <c r="I821" s="29" t="s">
        <v>8219</v>
      </c>
      <c r="J821">
        <v>30</v>
      </c>
      <c r="M821" t="s">
        <v>8221</v>
      </c>
      <c r="N821">
        <v>6</v>
      </c>
    </row>
    <row r="822" spans="9:14" x14ac:dyDescent="0.25">
      <c r="I822" s="29" t="s">
        <v>8219</v>
      </c>
      <c r="J822">
        <v>28</v>
      </c>
      <c r="M822" t="s">
        <v>8221</v>
      </c>
      <c r="N822">
        <v>70</v>
      </c>
    </row>
    <row r="823" spans="9:14" x14ac:dyDescent="0.25">
      <c r="I823" s="29" t="s">
        <v>8219</v>
      </c>
      <c r="J823">
        <v>45</v>
      </c>
      <c r="M823" t="s">
        <v>8221</v>
      </c>
      <c r="N823">
        <v>9</v>
      </c>
    </row>
    <row r="824" spans="9:14" x14ac:dyDescent="0.25">
      <c r="I824" s="29" t="s">
        <v>8219</v>
      </c>
      <c r="J824">
        <v>13</v>
      </c>
      <c r="M824" t="s">
        <v>8221</v>
      </c>
      <c r="N824">
        <v>8</v>
      </c>
    </row>
    <row r="825" spans="9:14" x14ac:dyDescent="0.25">
      <c r="I825" s="29" t="s">
        <v>8219</v>
      </c>
      <c r="J825">
        <v>40</v>
      </c>
      <c r="M825" t="s">
        <v>8221</v>
      </c>
      <c r="N825">
        <v>105</v>
      </c>
    </row>
    <row r="826" spans="9:14" x14ac:dyDescent="0.25">
      <c r="I826" s="29" t="s">
        <v>8219</v>
      </c>
      <c r="J826">
        <v>21</v>
      </c>
      <c r="M826" t="s">
        <v>8221</v>
      </c>
      <c r="N826">
        <v>12</v>
      </c>
    </row>
    <row r="827" spans="9:14" x14ac:dyDescent="0.25">
      <c r="I827" s="29" t="s">
        <v>8219</v>
      </c>
      <c r="J827">
        <v>134</v>
      </c>
      <c r="M827" t="s">
        <v>8221</v>
      </c>
      <c r="N827">
        <v>0</v>
      </c>
    </row>
    <row r="828" spans="9:14" x14ac:dyDescent="0.25">
      <c r="I828" s="29" t="s">
        <v>8219</v>
      </c>
      <c r="J828">
        <v>20</v>
      </c>
      <c r="M828" t="s">
        <v>8221</v>
      </c>
      <c r="N828">
        <v>16</v>
      </c>
    </row>
    <row r="829" spans="9:14" x14ac:dyDescent="0.25">
      <c r="I829" s="29" t="s">
        <v>8219</v>
      </c>
      <c r="J829">
        <v>19</v>
      </c>
      <c r="M829" t="s">
        <v>8221</v>
      </c>
      <c r="N829">
        <v>7</v>
      </c>
    </row>
    <row r="830" spans="9:14" x14ac:dyDescent="0.25">
      <c r="I830" s="29" t="s">
        <v>8219</v>
      </c>
      <c r="J830">
        <v>209</v>
      </c>
      <c r="M830" t="s">
        <v>8221</v>
      </c>
      <c r="N830">
        <v>4</v>
      </c>
    </row>
    <row r="831" spans="9:14" x14ac:dyDescent="0.25">
      <c r="I831" s="29" t="s">
        <v>8219</v>
      </c>
      <c r="J831">
        <v>38</v>
      </c>
      <c r="M831" t="s">
        <v>8221</v>
      </c>
      <c r="N831">
        <v>1</v>
      </c>
    </row>
    <row r="832" spans="9:14" x14ac:dyDescent="0.25">
      <c r="I832" s="29" t="s">
        <v>8219</v>
      </c>
      <c r="J832">
        <v>24</v>
      </c>
      <c r="M832" t="s">
        <v>8221</v>
      </c>
      <c r="N832">
        <v>28</v>
      </c>
    </row>
    <row r="833" spans="9:14" x14ac:dyDescent="0.25">
      <c r="I833" s="29" t="s">
        <v>8219</v>
      </c>
      <c r="J833">
        <v>8</v>
      </c>
      <c r="M833" t="s">
        <v>8221</v>
      </c>
      <c r="N833">
        <v>1</v>
      </c>
    </row>
    <row r="834" spans="9:14" x14ac:dyDescent="0.25">
      <c r="I834" s="29" t="s">
        <v>8219</v>
      </c>
      <c r="J834">
        <v>179</v>
      </c>
      <c r="M834" t="s">
        <v>8221</v>
      </c>
      <c r="N834">
        <v>1</v>
      </c>
    </row>
    <row r="835" spans="9:14" x14ac:dyDescent="0.25">
      <c r="I835" s="29" t="s">
        <v>8219</v>
      </c>
      <c r="J835">
        <v>26</v>
      </c>
      <c r="M835" t="s">
        <v>8221</v>
      </c>
      <c r="N835">
        <v>5</v>
      </c>
    </row>
    <row r="836" spans="9:14" x14ac:dyDescent="0.25">
      <c r="I836" s="29" t="s">
        <v>8219</v>
      </c>
      <c r="J836">
        <v>131</v>
      </c>
      <c r="M836" t="s">
        <v>8221</v>
      </c>
      <c r="N836">
        <v>3</v>
      </c>
    </row>
    <row r="837" spans="9:14" x14ac:dyDescent="0.25">
      <c r="I837" s="29" t="s">
        <v>8219</v>
      </c>
      <c r="J837">
        <v>14</v>
      </c>
      <c r="M837" t="s">
        <v>8221</v>
      </c>
      <c r="N837">
        <v>2</v>
      </c>
    </row>
    <row r="838" spans="9:14" x14ac:dyDescent="0.25">
      <c r="I838" s="29" t="s">
        <v>8219</v>
      </c>
      <c r="J838">
        <v>174</v>
      </c>
      <c r="M838" t="s">
        <v>8221</v>
      </c>
      <c r="N838">
        <v>0</v>
      </c>
    </row>
    <row r="839" spans="9:14" x14ac:dyDescent="0.25">
      <c r="I839" s="29" t="s">
        <v>8219</v>
      </c>
      <c r="J839">
        <v>191</v>
      </c>
      <c r="M839" t="s">
        <v>8221</v>
      </c>
      <c r="N839">
        <v>0</v>
      </c>
    </row>
    <row r="840" spans="9:14" x14ac:dyDescent="0.25">
      <c r="I840" s="29" t="s">
        <v>8219</v>
      </c>
      <c r="J840">
        <v>38</v>
      </c>
      <c r="M840" t="s">
        <v>8221</v>
      </c>
      <c r="N840">
        <v>3</v>
      </c>
    </row>
    <row r="841" spans="9:14" x14ac:dyDescent="0.25">
      <c r="I841" s="29" t="s">
        <v>8219</v>
      </c>
      <c r="J841">
        <v>22</v>
      </c>
      <c r="M841" t="s">
        <v>8221</v>
      </c>
      <c r="N841">
        <v>0</v>
      </c>
    </row>
    <row r="842" spans="9:14" x14ac:dyDescent="0.25">
      <c r="I842" s="29" t="s">
        <v>8219</v>
      </c>
      <c r="J842">
        <v>149</v>
      </c>
      <c r="M842" t="s">
        <v>8221</v>
      </c>
      <c r="N842">
        <v>0</v>
      </c>
    </row>
    <row r="843" spans="9:14" x14ac:dyDescent="0.25">
      <c r="I843" s="29" t="s">
        <v>8219</v>
      </c>
      <c r="J843">
        <v>56</v>
      </c>
      <c r="M843" t="s">
        <v>8221</v>
      </c>
      <c r="N843">
        <v>3</v>
      </c>
    </row>
    <row r="844" spans="9:14" x14ac:dyDescent="0.25">
      <c r="I844" s="29" t="s">
        <v>8219</v>
      </c>
      <c r="J844">
        <v>19</v>
      </c>
      <c r="M844" t="s">
        <v>8221</v>
      </c>
      <c r="N844">
        <v>7</v>
      </c>
    </row>
    <row r="845" spans="9:14" x14ac:dyDescent="0.25">
      <c r="I845" s="29" t="s">
        <v>8219</v>
      </c>
      <c r="J845">
        <v>70</v>
      </c>
      <c r="M845" t="s">
        <v>8221</v>
      </c>
      <c r="N845">
        <v>25</v>
      </c>
    </row>
    <row r="846" spans="9:14" x14ac:dyDescent="0.25">
      <c r="I846" s="29" t="s">
        <v>8219</v>
      </c>
      <c r="J846">
        <v>81</v>
      </c>
      <c r="M846" t="s">
        <v>8221</v>
      </c>
      <c r="N846">
        <v>10</v>
      </c>
    </row>
    <row r="847" spans="9:14" x14ac:dyDescent="0.25">
      <c r="I847" s="29" t="s">
        <v>8219</v>
      </c>
      <c r="J847">
        <v>32</v>
      </c>
      <c r="M847" t="s">
        <v>8221</v>
      </c>
      <c r="N847">
        <v>3</v>
      </c>
    </row>
    <row r="848" spans="9:14" x14ac:dyDescent="0.25">
      <c r="I848" s="29" t="s">
        <v>8219</v>
      </c>
      <c r="J848">
        <v>26</v>
      </c>
      <c r="M848" t="s">
        <v>8221</v>
      </c>
      <c r="N848">
        <v>5</v>
      </c>
    </row>
    <row r="849" spans="9:14" x14ac:dyDescent="0.25">
      <c r="I849" s="29" t="s">
        <v>8219</v>
      </c>
      <c r="J849">
        <v>105</v>
      </c>
      <c r="M849" t="s">
        <v>8221</v>
      </c>
      <c r="N849">
        <v>5</v>
      </c>
    </row>
    <row r="850" spans="9:14" x14ac:dyDescent="0.25">
      <c r="I850" s="29" t="s">
        <v>8219</v>
      </c>
      <c r="J850">
        <v>29</v>
      </c>
      <c r="M850" t="s">
        <v>8221</v>
      </c>
      <c r="N850">
        <v>27</v>
      </c>
    </row>
    <row r="851" spans="9:14" x14ac:dyDescent="0.25">
      <c r="I851" s="29" t="s">
        <v>8219</v>
      </c>
      <c r="J851">
        <v>8</v>
      </c>
      <c r="M851" t="s">
        <v>8221</v>
      </c>
      <c r="N851">
        <v>2</v>
      </c>
    </row>
    <row r="852" spans="9:14" x14ac:dyDescent="0.25">
      <c r="I852" s="29" t="s">
        <v>8219</v>
      </c>
      <c r="J852">
        <v>89</v>
      </c>
      <c r="M852" t="s">
        <v>8221</v>
      </c>
      <c r="N852">
        <v>236</v>
      </c>
    </row>
    <row r="853" spans="9:14" x14ac:dyDescent="0.25">
      <c r="I853" s="29" t="s">
        <v>8219</v>
      </c>
      <c r="J853">
        <v>44</v>
      </c>
      <c r="M853" t="s">
        <v>8221</v>
      </c>
      <c r="N853">
        <v>1</v>
      </c>
    </row>
    <row r="854" spans="9:14" x14ac:dyDescent="0.25">
      <c r="I854" s="29" t="s">
        <v>8219</v>
      </c>
      <c r="J854">
        <v>246</v>
      </c>
      <c r="M854" t="s">
        <v>8221</v>
      </c>
      <c r="N854">
        <v>12</v>
      </c>
    </row>
    <row r="855" spans="9:14" x14ac:dyDescent="0.25">
      <c r="I855" s="29" t="s">
        <v>8219</v>
      </c>
      <c r="J855">
        <v>120</v>
      </c>
      <c r="M855" t="s">
        <v>8221</v>
      </c>
      <c r="N855">
        <v>4</v>
      </c>
    </row>
    <row r="856" spans="9:14" x14ac:dyDescent="0.25">
      <c r="I856" s="29" t="s">
        <v>8219</v>
      </c>
      <c r="J856">
        <v>26</v>
      </c>
      <c r="M856" t="s">
        <v>8221</v>
      </c>
      <c r="N856">
        <v>3</v>
      </c>
    </row>
    <row r="857" spans="9:14" x14ac:dyDescent="0.25">
      <c r="I857" s="29" t="s">
        <v>8219</v>
      </c>
      <c r="J857">
        <v>45</v>
      </c>
      <c r="M857" t="s">
        <v>8221</v>
      </c>
      <c r="N857">
        <v>99</v>
      </c>
    </row>
    <row r="858" spans="9:14" x14ac:dyDescent="0.25">
      <c r="I858" s="29" t="s">
        <v>8219</v>
      </c>
      <c r="J858">
        <v>20</v>
      </c>
      <c r="M858" t="s">
        <v>8221</v>
      </c>
      <c r="N858">
        <v>3</v>
      </c>
    </row>
    <row r="859" spans="9:14" x14ac:dyDescent="0.25">
      <c r="I859" s="29" t="s">
        <v>8219</v>
      </c>
      <c r="J859">
        <v>47</v>
      </c>
      <c r="M859" t="s">
        <v>8221</v>
      </c>
      <c r="N859">
        <v>3</v>
      </c>
    </row>
    <row r="860" spans="9:14" x14ac:dyDescent="0.25">
      <c r="I860" s="29" t="s">
        <v>8219</v>
      </c>
      <c r="J860">
        <v>13</v>
      </c>
      <c r="M860" t="s">
        <v>8221</v>
      </c>
      <c r="N860">
        <v>22</v>
      </c>
    </row>
    <row r="861" spans="9:14" x14ac:dyDescent="0.25">
      <c r="I861" s="29" t="s">
        <v>8219</v>
      </c>
      <c r="J861">
        <v>183</v>
      </c>
      <c r="M861" t="s">
        <v>8221</v>
      </c>
      <c r="N861">
        <v>4</v>
      </c>
    </row>
    <row r="862" spans="9:14" x14ac:dyDescent="0.25">
      <c r="I862" s="29" t="s">
        <v>8219</v>
      </c>
      <c r="J862">
        <v>21</v>
      </c>
      <c r="M862" t="s">
        <v>8221</v>
      </c>
      <c r="N862">
        <v>534</v>
      </c>
    </row>
    <row r="863" spans="9:14" x14ac:dyDescent="0.25">
      <c r="I863" s="29" t="s">
        <v>8219</v>
      </c>
      <c r="J863">
        <v>42</v>
      </c>
      <c r="M863" t="s">
        <v>8221</v>
      </c>
      <c r="N863">
        <v>12</v>
      </c>
    </row>
    <row r="864" spans="9:14" x14ac:dyDescent="0.25">
      <c r="I864" s="29" t="s">
        <v>8219</v>
      </c>
      <c r="J864">
        <v>54</v>
      </c>
      <c r="M864" t="s">
        <v>8221</v>
      </c>
      <c r="N864">
        <v>56</v>
      </c>
    </row>
    <row r="865" spans="9:14" x14ac:dyDescent="0.25">
      <c r="I865" s="29" t="s">
        <v>8219</v>
      </c>
      <c r="J865">
        <v>38</v>
      </c>
      <c r="M865" t="s">
        <v>8221</v>
      </c>
      <c r="N865">
        <v>11</v>
      </c>
    </row>
    <row r="866" spans="9:14" x14ac:dyDescent="0.25">
      <c r="I866" s="29" t="s">
        <v>8219</v>
      </c>
      <c r="J866">
        <v>64</v>
      </c>
      <c r="M866" t="s">
        <v>8221</v>
      </c>
      <c r="N866">
        <v>0</v>
      </c>
    </row>
    <row r="867" spans="9:14" x14ac:dyDescent="0.25">
      <c r="I867" s="29" t="s">
        <v>8219</v>
      </c>
      <c r="J867">
        <v>13</v>
      </c>
      <c r="M867" t="s">
        <v>8221</v>
      </c>
      <c r="N867">
        <v>12</v>
      </c>
    </row>
    <row r="868" spans="9:14" x14ac:dyDescent="0.25">
      <c r="I868" s="29" t="s">
        <v>8219</v>
      </c>
      <c r="J868">
        <v>33</v>
      </c>
      <c r="M868" t="s">
        <v>8221</v>
      </c>
      <c r="N868">
        <v>5</v>
      </c>
    </row>
    <row r="869" spans="9:14" x14ac:dyDescent="0.25">
      <c r="I869" s="29" t="s">
        <v>8219</v>
      </c>
      <c r="J869">
        <v>52</v>
      </c>
      <c r="M869" t="s">
        <v>8221</v>
      </c>
      <c r="N869">
        <v>24</v>
      </c>
    </row>
    <row r="870" spans="9:14" x14ac:dyDescent="0.25">
      <c r="I870" s="29" t="s">
        <v>8219</v>
      </c>
      <c r="J870">
        <v>107</v>
      </c>
      <c r="M870" t="s">
        <v>8221</v>
      </c>
      <c r="N870">
        <v>89</v>
      </c>
    </row>
    <row r="871" spans="9:14" x14ac:dyDescent="0.25">
      <c r="I871" s="29" t="s">
        <v>8219</v>
      </c>
      <c r="J871">
        <v>11</v>
      </c>
      <c r="M871" t="s">
        <v>8221</v>
      </c>
      <c r="N871">
        <v>1</v>
      </c>
    </row>
    <row r="872" spans="9:14" x14ac:dyDescent="0.25">
      <c r="I872" s="29" t="s">
        <v>8219</v>
      </c>
      <c r="J872">
        <v>34</v>
      </c>
      <c r="M872" t="s">
        <v>8221</v>
      </c>
      <c r="N872">
        <v>55</v>
      </c>
    </row>
    <row r="873" spans="9:14" x14ac:dyDescent="0.25">
      <c r="I873" s="29" t="s">
        <v>8219</v>
      </c>
      <c r="J873">
        <v>75</v>
      </c>
      <c r="M873" t="s">
        <v>8221</v>
      </c>
      <c r="N873">
        <v>2</v>
      </c>
    </row>
    <row r="874" spans="9:14" x14ac:dyDescent="0.25">
      <c r="I874" s="29" t="s">
        <v>8219</v>
      </c>
      <c r="J874">
        <v>26</v>
      </c>
      <c r="M874" t="s">
        <v>8221</v>
      </c>
      <c r="N874">
        <v>0</v>
      </c>
    </row>
    <row r="875" spans="9:14" x14ac:dyDescent="0.25">
      <c r="I875" s="29" t="s">
        <v>8219</v>
      </c>
      <c r="J875">
        <v>50</v>
      </c>
      <c r="M875" t="s">
        <v>8221</v>
      </c>
      <c r="N875">
        <v>4</v>
      </c>
    </row>
    <row r="876" spans="9:14" x14ac:dyDescent="0.25">
      <c r="I876" s="29" t="s">
        <v>8219</v>
      </c>
      <c r="J876">
        <v>80</v>
      </c>
      <c r="M876" t="s">
        <v>8221</v>
      </c>
      <c r="N876">
        <v>6</v>
      </c>
    </row>
    <row r="877" spans="9:14" x14ac:dyDescent="0.25">
      <c r="I877" s="29" t="s">
        <v>8219</v>
      </c>
      <c r="J877">
        <v>110</v>
      </c>
      <c r="M877" t="s">
        <v>8221</v>
      </c>
      <c r="N877">
        <v>4</v>
      </c>
    </row>
    <row r="878" spans="9:14" x14ac:dyDescent="0.25">
      <c r="I878" s="29" t="s">
        <v>8219</v>
      </c>
      <c r="J878">
        <v>77</v>
      </c>
      <c r="M878" t="s">
        <v>8221</v>
      </c>
      <c r="N878">
        <v>4</v>
      </c>
    </row>
    <row r="879" spans="9:14" x14ac:dyDescent="0.25">
      <c r="I879" s="29" t="s">
        <v>8219</v>
      </c>
      <c r="J879">
        <v>50</v>
      </c>
      <c r="M879" t="s">
        <v>8221</v>
      </c>
      <c r="N879">
        <v>2</v>
      </c>
    </row>
    <row r="880" spans="9:14" x14ac:dyDescent="0.25">
      <c r="I880" s="29" t="s">
        <v>8219</v>
      </c>
      <c r="J880">
        <v>145</v>
      </c>
      <c r="M880" t="s">
        <v>8221</v>
      </c>
      <c r="N880">
        <v>5</v>
      </c>
    </row>
    <row r="881" spans="9:14" x14ac:dyDescent="0.25">
      <c r="I881" s="29" t="s">
        <v>8219</v>
      </c>
      <c r="J881">
        <v>29</v>
      </c>
      <c r="M881" t="s">
        <v>8221</v>
      </c>
      <c r="N881">
        <v>83</v>
      </c>
    </row>
    <row r="882" spans="9:14" x14ac:dyDescent="0.25">
      <c r="I882" s="29" t="s">
        <v>8219</v>
      </c>
      <c r="J882">
        <v>114</v>
      </c>
      <c r="M882" t="s">
        <v>8221</v>
      </c>
      <c r="N882">
        <v>57</v>
      </c>
    </row>
    <row r="883" spans="9:14" x14ac:dyDescent="0.25">
      <c r="I883" s="29" t="s">
        <v>8219</v>
      </c>
      <c r="J883">
        <v>96</v>
      </c>
      <c r="M883" t="s">
        <v>8221</v>
      </c>
      <c r="N883">
        <v>311</v>
      </c>
    </row>
    <row r="884" spans="9:14" x14ac:dyDescent="0.25">
      <c r="I884" s="29" t="s">
        <v>8219</v>
      </c>
      <c r="J884">
        <v>31</v>
      </c>
      <c r="M884" t="s">
        <v>8221</v>
      </c>
      <c r="N884">
        <v>2</v>
      </c>
    </row>
    <row r="885" spans="9:14" x14ac:dyDescent="0.25">
      <c r="I885" s="29" t="s">
        <v>8219</v>
      </c>
      <c r="J885">
        <v>4883</v>
      </c>
      <c r="M885" t="s">
        <v>8221</v>
      </c>
      <c r="N885">
        <v>16</v>
      </c>
    </row>
    <row r="886" spans="9:14" x14ac:dyDescent="0.25">
      <c r="I886" s="29" t="s">
        <v>8219</v>
      </c>
      <c r="J886">
        <v>95</v>
      </c>
      <c r="M886" t="s">
        <v>8221</v>
      </c>
      <c r="N886">
        <v>9</v>
      </c>
    </row>
    <row r="887" spans="9:14" x14ac:dyDescent="0.25">
      <c r="I887" s="29" t="s">
        <v>8219</v>
      </c>
      <c r="J887">
        <v>2478</v>
      </c>
      <c r="M887" t="s">
        <v>8221</v>
      </c>
      <c r="N887">
        <v>1</v>
      </c>
    </row>
    <row r="888" spans="9:14" x14ac:dyDescent="0.25">
      <c r="I888" s="29" t="s">
        <v>8219</v>
      </c>
      <c r="J888">
        <v>1789</v>
      </c>
      <c r="M888" t="s">
        <v>8221</v>
      </c>
      <c r="N888">
        <v>12</v>
      </c>
    </row>
    <row r="889" spans="9:14" x14ac:dyDescent="0.25">
      <c r="I889" s="29" t="s">
        <v>8219</v>
      </c>
      <c r="J889">
        <v>680</v>
      </c>
      <c r="M889" t="s">
        <v>8221</v>
      </c>
      <c r="N889">
        <v>0</v>
      </c>
    </row>
    <row r="890" spans="9:14" x14ac:dyDescent="0.25">
      <c r="I890" s="29" t="s">
        <v>8219</v>
      </c>
      <c r="J890">
        <v>70</v>
      </c>
      <c r="M890" t="s">
        <v>8221</v>
      </c>
      <c r="N890">
        <v>20</v>
      </c>
    </row>
    <row r="891" spans="9:14" x14ac:dyDescent="0.25">
      <c r="I891" s="29" t="s">
        <v>8219</v>
      </c>
      <c r="J891">
        <v>23</v>
      </c>
      <c r="M891" t="s">
        <v>8221</v>
      </c>
      <c r="N891">
        <v>16</v>
      </c>
    </row>
    <row r="892" spans="9:14" x14ac:dyDescent="0.25">
      <c r="I892" s="29" t="s">
        <v>8219</v>
      </c>
      <c r="J892">
        <v>4245</v>
      </c>
      <c r="M892" t="s">
        <v>8221</v>
      </c>
      <c r="N892">
        <v>33</v>
      </c>
    </row>
    <row r="893" spans="9:14" x14ac:dyDescent="0.25">
      <c r="I893" s="29" t="s">
        <v>8219</v>
      </c>
      <c r="J893">
        <v>943</v>
      </c>
      <c r="M893" t="s">
        <v>8221</v>
      </c>
      <c r="N893">
        <v>2</v>
      </c>
    </row>
    <row r="894" spans="9:14" x14ac:dyDescent="0.25">
      <c r="I894" s="29" t="s">
        <v>8219</v>
      </c>
      <c r="J894">
        <v>1876</v>
      </c>
      <c r="M894" t="s">
        <v>8221</v>
      </c>
      <c r="N894">
        <v>6</v>
      </c>
    </row>
    <row r="895" spans="9:14" x14ac:dyDescent="0.25">
      <c r="I895" s="29" t="s">
        <v>8219</v>
      </c>
      <c r="J895">
        <v>834</v>
      </c>
      <c r="M895" t="s">
        <v>8221</v>
      </c>
      <c r="N895">
        <v>0</v>
      </c>
    </row>
    <row r="896" spans="9:14" x14ac:dyDescent="0.25">
      <c r="I896" s="29" t="s">
        <v>8219</v>
      </c>
      <c r="J896">
        <v>682</v>
      </c>
      <c r="M896" t="s">
        <v>8221</v>
      </c>
      <c r="N896">
        <v>3</v>
      </c>
    </row>
    <row r="897" spans="9:14" x14ac:dyDescent="0.25">
      <c r="I897" s="29" t="s">
        <v>8219</v>
      </c>
      <c r="J897">
        <v>147</v>
      </c>
      <c r="M897" t="s">
        <v>8221</v>
      </c>
      <c r="N897">
        <v>0</v>
      </c>
    </row>
    <row r="898" spans="9:14" x14ac:dyDescent="0.25">
      <c r="I898" s="29" t="s">
        <v>8219</v>
      </c>
      <c r="J898">
        <v>415</v>
      </c>
      <c r="M898" t="s">
        <v>8221</v>
      </c>
      <c r="N898">
        <v>3</v>
      </c>
    </row>
    <row r="899" spans="9:14" x14ac:dyDescent="0.25">
      <c r="I899" s="29" t="s">
        <v>8219</v>
      </c>
      <c r="J899">
        <v>290</v>
      </c>
      <c r="M899" t="s">
        <v>8221</v>
      </c>
      <c r="N899">
        <v>13</v>
      </c>
    </row>
    <row r="900" spans="9:14" x14ac:dyDescent="0.25">
      <c r="I900" s="29" t="s">
        <v>8219</v>
      </c>
      <c r="J900">
        <v>365</v>
      </c>
      <c r="M900" t="s">
        <v>8221</v>
      </c>
      <c r="N900">
        <v>6</v>
      </c>
    </row>
    <row r="901" spans="9:14" x14ac:dyDescent="0.25">
      <c r="I901" s="29" t="s">
        <v>8219</v>
      </c>
      <c r="J901">
        <v>660</v>
      </c>
      <c r="M901" t="s">
        <v>8221</v>
      </c>
      <c r="N901">
        <v>1</v>
      </c>
    </row>
    <row r="902" spans="9:14" x14ac:dyDescent="0.25">
      <c r="I902" s="29" t="s">
        <v>8219</v>
      </c>
      <c r="J902">
        <v>1356</v>
      </c>
      <c r="M902" t="s">
        <v>8221</v>
      </c>
      <c r="N902">
        <v>0</v>
      </c>
    </row>
    <row r="903" spans="9:14" x14ac:dyDescent="0.25">
      <c r="I903" s="29" t="s">
        <v>8219</v>
      </c>
      <c r="J903">
        <v>424</v>
      </c>
      <c r="M903" t="s">
        <v>8221</v>
      </c>
      <c r="N903">
        <v>5</v>
      </c>
    </row>
    <row r="904" spans="9:14" x14ac:dyDescent="0.25">
      <c r="I904" s="29" t="s">
        <v>8219</v>
      </c>
      <c r="J904">
        <v>33</v>
      </c>
      <c r="M904" t="s">
        <v>8221</v>
      </c>
      <c r="N904">
        <v>0</v>
      </c>
    </row>
    <row r="905" spans="9:14" x14ac:dyDescent="0.25">
      <c r="I905" s="29" t="s">
        <v>8219</v>
      </c>
      <c r="J905">
        <v>1633</v>
      </c>
      <c r="M905" t="s">
        <v>8221</v>
      </c>
      <c r="N905">
        <v>36</v>
      </c>
    </row>
    <row r="906" spans="9:14" x14ac:dyDescent="0.25">
      <c r="I906" s="29" t="s">
        <v>8219</v>
      </c>
      <c r="J906">
        <v>306</v>
      </c>
      <c r="M906" t="s">
        <v>8221</v>
      </c>
      <c r="N906">
        <v>1</v>
      </c>
    </row>
    <row r="907" spans="9:14" x14ac:dyDescent="0.25">
      <c r="I907" s="29" t="s">
        <v>8219</v>
      </c>
      <c r="J907">
        <v>205</v>
      </c>
      <c r="M907" t="s">
        <v>8221</v>
      </c>
      <c r="N907">
        <v>1</v>
      </c>
    </row>
    <row r="908" spans="9:14" x14ac:dyDescent="0.25">
      <c r="I908" s="29" t="s">
        <v>8219</v>
      </c>
      <c r="J908">
        <v>1281</v>
      </c>
      <c r="M908" t="s">
        <v>8221</v>
      </c>
      <c r="N908">
        <v>1</v>
      </c>
    </row>
    <row r="909" spans="9:14" x14ac:dyDescent="0.25">
      <c r="I909" s="29" t="s">
        <v>8219</v>
      </c>
      <c r="J909">
        <v>103</v>
      </c>
      <c r="M909" t="s">
        <v>8221</v>
      </c>
      <c r="N909">
        <v>9</v>
      </c>
    </row>
    <row r="910" spans="9:14" x14ac:dyDescent="0.25">
      <c r="I910" s="29" t="s">
        <v>8219</v>
      </c>
      <c r="J910">
        <v>1513</v>
      </c>
      <c r="M910" t="s">
        <v>8221</v>
      </c>
      <c r="N910">
        <v>1</v>
      </c>
    </row>
    <row r="911" spans="9:14" x14ac:dyDescent="0.25">
      <c r="I911" s="29" t="s">
        <v>8219</v>
      </c>
      <c r="J911">
        <v>405</v>
      </c>
      <c r="M911" t="s">
        <v>8221</v>
      </c>
      <c r="N911">
        <v>0</v>
      </c>
    </row>
    <row r="912" spans="9:14" x14ac:dyDescent="0.25">
      <c r="I912" s="29" t="s">
        <v>8219</v>
      </c>
      <c r="J912">
        <v>510</v>
      </c>
      <c r="M912" t="s">
        <v>8221</v>
      </c>
      <c r="N912">
        <v>1</v>
      </c>
    </row>
    <row r="913" spans="9:14" x14ac:dyDescent="0.25">
      <c r="I913" s="29" t="s">
        <v>8219</v>
      </c>
      <c r="J913">
        <v>1887</v>
      </c>
      <c r="M913" t="s">
        <v>8221</v>
      </c>
      <c r="N913">
        <v>1</v>
      </c>
    </row>
    <row r="914" spans="9:14" x14ac:dyDescent="0.25">
      <c r="I914" s="29" t="s">
        <v>8219</v>
      </c>
      <c r="J914">
        <v>701</v>
      </c>
      <c r="M914" t="s">
        <v>8221</v>
      </c>
      <c r="N914">
        <v>4</v>
      </c>
    </row>
    <row r="915" spans="9:14" x14ac:dyDescent="0.25">
      <c r="I915" s="29" t="s">
        <v>8219</v>
      </c>
      <c r="J915">
        <v>3863</v>
      </c>
      <c r="M915" t="s">
        <v>8221</v>
      </c>
      <c r="N915">
        <v>2</v>
      </c>
    </row>
    <row r="916" spans="9:14" x14ac:dyDescent="0.25">
      <c r="I916" s="29" t="s">
        <v>8219</v>
      </c>
      <c r="J916">
        <v>238</v>
      </c>
      <c r="M916" t="s">
        <v>8221</v>
      </c>
      <c r="N916">
        <v>2</v>
      </c>
    </row>
    <row r="917" spans="9:14" x14ac:dyDescent="0.25">
      <c r="I917" s="29" t="s">
        <v>8219</v>
      </c>
      <c r="J917">
        <v>2051</v>
      </c>
      <c r="M917" t="s">
        <v>8221</v>
      </c>
      <c r="N917">
        <v>2</v>
      </c>
    </row>
    <row r="918" spans="9:14" x14ac:dyDescent="0.25">
      <c r="I918" s="29" t="s">
        <v>8219</v>
      </c>
      <c r="J918">
        <v>402</v>
      </c>
      <c r="M918" t="s">
        <v>8221</v>
      </c>
      <c r="N918">
        <v>0</v>
      </c>
    </row>
    <row r="919" spans="9:14" x14ac:dyDescent="0.25">
      <c r="I919" s="29" t="s">
        <v>8219</v>
      </c>
      <c r="J919">
        <v>253</v>
      </c>
      <c r="M919" t="s">
        <v>8221</v>
      </c>
      <c r="N919">
        <v>2</v>
      </c>
    </row>
    <row r="920" spans="9:14" x14ac:dyDescent="0.25">
      <c r="I920" s="29" t="s">
        <v>8219</v>
      </c>
      <c r="J920">
        <v>473</v>
      </c>
      <c r="M920" t="s">
        <v>8221</v>
      </c>
      <c r="N920">
        <v>4</v>
      </c>
    </row>
    <row r="921" spans="9:14" x14ac:dyDescent="0.25">
      <c r="I921" s="29" t="s">
        <v>8219</v>
      </c>
      <c r="J921">
        <v>821</v>
      </c>
      <c r="M921" t="s">
        <v>8221</v>
      </c>
      <c r="N921">
        <v>2</v>
      </c>
    </row>
    <row r="922" spans="9:14" x14ac:dyDescent="0.25">
      <c r="I922" s="29" t="s">
        <v>8219</v>
      </c>
      <c r="J922">
        <v>388</v>
      </c>
      <c r="M922" t="s">
        <v>8221</v>
      </c>
      <c r="N922">
        <v>0</v>
      </c>
    </row>
    <row r="923" spans="9:14" x14ac:dyDescent="0.25">
      <c r="I923" s="29" t="s">
        <v>8219</v>
      </c>
      <c r="J923">
        <v>813</v>
      </c>
      <c r="M923" t="s">
        <v>8221</v>
      </c>
      <c r="N923">
        <v>1</v>
      </c>
    </row>
    <row r="924" spans="9:14" x14ac:dyDescent="0.25">
      <c r="I924" s="29" t="s">
        <v>8219</v>
      </c>
      <c r="J924">
        <v>1945</v>
      </c>
      <c r="M924" t="s">
        <v>8221</v>
      </c>
      <c r="N924">
        <v>0</v>
      </c>
    </row>
    <row r="925" spans="9:14" x14ac:dyDescent="0.25">
      <c r="I925" s="29" t="s">
        <v>8219</v>
      </c>
      <c r="J925">
        <v>1637</v>
      </c>
      <c r="M925" t="s">
        <v>8221</v>
      </c>
      <c r="N925">
        <v>2</v>
      </c>
    </row>
    <row r="926" spans="9:14" x14ac:dyDescent="0.25">
      <c r="I926" s="29" t="s">
        <v>8219</v>
      </c>
      <c r="J926">
        <v>1375</v>
      </c>
      <c r="M926" t="s">
        <v>8221</v>
      </c>
      <c r="N926">
        <v>7</v>
      </c>
    </row>
    <row r="927" spans="9:14" x14ac:dyDescent="0.25">
      <c r="I927" s="29" t="s">
        <v>8219</v>
      </c>
      <c r="J927">
        <v>17</v>
      </c>
      <c r="M927" t="s">
        <v>8221</v>
      </c>
      <c r="N927">
        <v>5</v>
      </c>
    </row>
    <row r="928" spans="9:14" x14ac:dyDescent="0.25">
      <c r="I928" s="29" t="s">
        <v>8219</v>
      </c>
      <c r="J928">
        <v>354</v>
      </c>
      <c r="M928" t="s">
        <v>8221</v>
      </c>
      <c r="N928">
        <v>0</v>
      </c>
    </row>
    <row r="929" spans="9:14" x14ac:dyDescent="0.25">
      <c r="I929" s="29" t="s">
        <v>8219</v>
      </c>
      <c r="J929">
        <v>191</v>
      </c>
      <c r="M929" t="s">
        <v>8221</v>
      </c>
      <c r="N929">
        <v>0</v>
      </c>
    </row>
    <row r="930" spans="9:14" x14ac:dyDescent="0.25">
      <c r="I930" s="29" t="s">
        <v>8219</v>
      </c>
      <c r="J930">
        <v>303</v>
      </c>
      <c r="M930" t="s">
        <v>8221</v>
      </c>
      <c r="N930">
        <v>0</v>
      </c>
    </row>
    <row r="931" spans="9:14" x14ac:dyDescent="0.25">
      <c r="I931" s="29" t="s">
        <v>8219</v>
      </c>
      <c r="J931">
        <v>137</v>
      </c>
      <c r="M931" t="s">
        <v>8221</v>
      </c>
      <c r="N931">
        <v>2</v>
      </c>
    </row>
    <row r="932" spans="9:14" x14ac:dyDescent="0.25">
      <c r="I932" s="29" t="s">
        <v>8219</v>
      </c>
      <c r="J932">
        <v>41</v>
      </c>
      <c r="M932" t="s">
        <v>8221</v>
      </c>
      <c r="N932">
        <v>0</v>
      </c>
    </row>
    <row r="933" spans="9:14" x14ac:dyDescent="0.25">
      <c r="I933" s="29" t="s">
        <v>8219</v>
      </c>
      <c r="J933">
        <v>398</v>
      </c>
      <c r="M933" t="s">
        <v>8221</v>
      </c>
      <c r="N933">
        <v>0</v>
      </c>
    </row>
    <row r="934" spans="9:14" x14ac:dyDescent="0.25">
      <c r="I934" s="29" t="s">
        <v>8219</v>
      </c>
      <c r="J934">
        <v>1737</v>
      </c>
      <c r="M934" t="s">
        <v>8221</v>
      </c>
      <c r="N934">
        <v>28</v>
      </c>
    </row>
    <row r="935" spans="9:14" x14ac:dyDescent="0.25">
      <c r="I935" s="29" t="s">
        <v>8219</v>
      </c>
      <c r="J935">
        <v>971</v>
      </c>
      <c r="M935" t="s">
        <v>8221</v>
      </c>
      <c r="N935">
        <v>2</v>
      </c>
    </row>
    <row r="936" spans="9:14" x14ac:dyDescent="0.25">
      <c r="I936" s="29" t="s">
        <v>8219</v>
      </c>
      <c r="J936">
        <v>183</v>
      </c>
      <c r="M936" t="s">
        <v>8221</v>
      </c>
      <c r="N936">
        <v>0</v>
      </c>
    </row>
    <row r="937" spans="9:14" x14ac:dyDescent="0.25">
      <c r="I937" s="29" t="s">
        <v>8219</v>
      </c>
      <c r="J937">
        <v>4562</v>
      </c>
      <c r="M937" t="s">
        <v>8221</v>
      </c>
      <c r="N937">
        <v>0</v>
      </c>
    </row>
    <row r="938" spans="9:14" x14ac:dyDescent="0.25">
      <c r="I938" s="29" t="s">
        <v>8219</v>
      </c>
      <c r="J938">
        <v>26457</v>
      </c>
      <c r="M938" t="s">
        <v>8221</v>
      </c>
      <c r="N938">
        <v>0</v>
      </c>
    </row>
    <row r="939" spans="9:14" x14ac:dyDescent="0.25">
      <c r="I939" s="29" t="s">
        <v>8219</v>
      </c>
      <c r="J939">
        <v>162</v>
      </c>
      <c r="M939" t="s">
        <v>8221</v>
      </c>
      <c r="N939">
        <v>4</v>
      </c>
    </row>
    <row r="940" spans="9:14" x14ac:dyDescent="0.25">
      <c r="I940" s="29" t="s">
        <v>8219</v>
      </c>
      <c r="J940">
        <v>479</v>
      </c>
      <c r="M940" t="s">
        <v>8221</v>
      </c>
      <c r="N940">
        <v>12</v>
      </c>
    </row>
    <row r="941" spans="9:14" x14ac:dyDescent="0.25">
      <c r="I941" s="29" t="s">
        <v>8219</v>
      </c>
      <c r="J941">
        <v>426</v>
      </c>
      <c r="M941" t="s">
        <v>8221</v>
      </c>
      <c r="N941">
        <v>0</v>
      </c>
    </row>
    <row r="942" spans="9:14" x14ac:dyDescent="0.25">
      <c r="I942" s="29" t="s">
        <v>8219</v>
      </c>
      <c r="J942">
        <v>450</v>
      </c>
      <c r="M942" t="s">
        <v>8221</v>
      </c>
      <c r="N942">
        <v>33</v>
      </c>
    </row>
    <row r="943" spans="9:14" x14ac:dyDescent="0.25">
      <c r="I943" s="29" t="s">
        <v>8219</v>
      </c>
      <c r="J943">
        <v>1780</v>
      </c>
      <c r="M943" t="s">
        <v>8221</v>
      </c>
      <c r="N943">
        <v>0</v>
      </c>
    </row>
    <row r="944" spans="9:14" x14ac:dyDescent="0.25">
      <c r="I944" s="29" t="s">
        <v>8219</v>
      </c>
      <c r="J944">
        <v>122</v>
      </c>
      <c r="M944" t="s">
        <v>8221</v>
      </c>
      <c r="N944">
        <v>4</v>
      </c>
    </row>
    <row r="945" spans="9:14" x14ac:dyDescent="0.25">
      <c r="I945" s="29" t="s">
        <v>8219</v>
      </c>
      <c r="J945">
        <v>95</v>
      </c>
      <c r="M945" t="s">
        <v>8221</v>
      </c>
      <c r="N945">
        <v>0</v>
      </c>
    </row>
    <row r="946" spans="9:14" x14ac:dyDescent="0.25">
      <c r="I946" s="29" t="s">
        <v>8219</v>
      </c>
      <c r="J946">
        <v>325</v>
      </c>
      <c r="M946" t="s">
        <v>8221</v>
      </c>
      <c r="N946">
        <v>11</v>
      </c>
    </row>
    <row r="947" spans="9:14" x14ac:dyDescent="0.25">
      <c r="I947" s="29" t="s">
        <v>8219</v>
      </c>
      <c r="J947">
        <v>353</v>
      </c>
      <c r="M947" t="s">
        <v>8221</v>
      </c>
      <c r="N947">
        <v>1</v>
      </c>
    </row>
    <row r="948" spans="9:14" x14ac:dyDescent="0.25">
      <c r="I948" s="29" t="s">
        <v>8219</v>
      </c>
      <c r="J948">
        <v>105</v>
      </c>
      <c r="M948" t="s">
        <v>8221</v>
      </c>
      <c r="N948">
        <v>5</v>
      </c>
    </row>
    <row r="949" spans="9:14" x14ac:dyDescent="0.25">
      <c r="I949" s="29" t="s">
        <v>8219</v>
      </c>
      <c r="J949">
        <v>729</v>
      </c>
      <c r="M949" t="s">
        <v>8221</v>
      </c>
      <c r="N949">
        <v>0</v>
      </c>
    </row>
    <row r="950" spans="9:14" x14ac:dyDescent="0.25">
      <c r="I950" s="29" t="s">
        <v>8219</v>
      </c>
      <c r="J950">
        <v>454</v>
      </c>
      <c r="M950" t="s">
        <v>8221</v>
      </c>
      <c r="N950">
        <v>1</v>
      </c>
    </row>
    <row r="951" spans="9:14" x14ac:dyDescent="0.25">
      <c r="I951" s="29" t="s">
        <v>8219</v>
      </c>
      <c r="J951">
        <v>539</v>
      </c>
      <c r="M951" t="s">
        <v>8221</v>
      </c>
      <c r="N951">
        <v>1</v>
      </c>
    </row>
    <row r="952" spans="9:14" x14ac:dyDescent="0.25">
      <c r="I952" s="29" t="s">
        <v>8219</v>
      </c>
      <c r="J952">
        <v>79</v>
      </c>
      <c r="M952" t="s">
        <v>8221</v>
      </c>
      <c r="N952">
        <v>6</v>
      </c>
    </row>
    <row r="953" spans="9:14" x14ac:dyDescent="0.25">
      <c r="I953" s="29" t="s">
        <v>8219</v>
      </c>
      <c r="J953">
        <v>94</v>
      </c>
      <c r="M953" t="s">
        <v>8221</v>
      </c>
      <c r="N953">
        <v>8</v>
      </c>
    </row>
    <row r="954" spans="9:14" x14ac:dyDescent="0.25">
      <c r="I954" s="29" t="s">
        <v>8219</v>
      </c>
      <c r="J954">
        <v>625</v>
      </c>
      <c r="M954" t="s">
        <v>8221</v>
      </c>
      <c r="N954">
        <v>1</v>
      </c>
    </row>
    <row r="955" spans="9:14" x14ac:dyDescent="0.25">
      <c r="I955" s="29" t="s">
        <v>8219</v>
      </c>
      <c r="J955">
        <v>508</v>
      </c>
      <c r="M955" t="s">
        <v>8221</v>
      </c>
      <c r="N955">
        <v>0</v>
      </c>
    </row>
    <row r="956" spans="9:14" x14ac:dyDescent="0.25">
      <c r="I956" s="29" t="s">
        <v>8219</v>
      </c>
      <c r="J956">
        <v>531</v>
      </c>
      <c r="M956" t="s">
        <v>8221</v>
      </c>
      <c r="N956">
        <v>2</v>
      </c>
    </row>
    <row r="957" spans="9:14" x14ac:dyDescent="0.25">
      <c r="I957" s="29" t="s">
        <v>8219</v>
      </c>
      <c r="J957">
        <v>158</v>
      </c>
      <c r="M957" t="s">
        <v>8221</v>
      </c>
      <c r="N957">
        <v>1</v>
      </c>
    </row>
    <row r="958" spans="9:14" x14ac:dyDescent="0.25">
      <c r="I958" s="29" t="s">
        <v>8219</v>
      </c>
      <c r="J958">
        <v>508</v>
      </c>
      <c r="M958" t="s">
        <v>8221</v>
      </c>
      <c r="N958">
        <v>0</v>
      </c>
    </row>
    <row r="959" spans="9:14" x14ac:dyDescent="0.25">
      <c r="I959" s="29" t="s">
        <v>8219</v>
      </c>
      <c r="J959">
        <v>644</v>
      </c>
      <c r="M959" t="s">
        <v>8221</v>
      </c>
      <c r="N959">
        <v>1</v>
      </c>
    </row>
    <row r="960" spans="9:14" x14ac:dyDescent="0.25">
      <c r="I960" s="29" t="s">
        <v>8219</v>
      </c>
      <c r="J960">
        <v>848</v>
      </c>
      <c r="M960" t="s">
        <v>8221</v>
      </c>
      <c r="N960">
        <v>19</v>
      </c>
    </row>
    <row r="961" spans="9:14" x14ac:dyDescent="0.25">
      <c r="I961" s="29" t="s">
        <v>8219</v>
      </c>
      <c r="J961">
        <v>429</v>
      </c>
      <c r="M961" t="s">
        <v>8221</v>
      </c>
      <c r="N961">
        <v>27</v>
      </c>
    </row>
    <row r="962" spans="9:14" x14ac:dyDescent="0.25">
      <c r="I962" s="29" t="s">
        <v>8219</v>
      </c>
      <c r="J962">
        <v>204</v>
      </c>
      <c r="M962" t="s">
        <v>8221</v>
      </c>
      <c r="N962">
        <v>7</v>
      </c>
    </row>
    <row r="963" spans="9:14" x14ac:dyDescent="0.25">
      <c r="I963" s="29" t="s">
        <v>8219</v>
      </c>
      <c r="J963">
        <v>379</v>
      </c>
      <c r="M963" t="s">
        <v>8221</v>
      </c>
      <c r="N963">
        <v>14</v>
      </c>
    </row>
    <row r="964" spans="9:14" x14ac:dyDescent="0.25">
      <c r="I964" s="29" t="s">
        <v>8219</v>
      </c>
      <c r="J964">
        <v>271</v>
      </c>
      <c r="M964" t="s">
        <v>8221</v>
      </c>
      <c r="N964">
        <v>5</v>
      </c>
    </row>
    <row r="965" spans="9:14" x14ac:dyDescent="0.25">
      <c r="I965" s="29" t="s">
        <v>8219</v>
      </c>
      <c r="J965">
        <v>120</v>
      </c>
      <c r="M965" t="s">
        <v>8221</v>
      </c>
      <c r="N965">
        <v>30</v>
      </c>
    </row>
    <row r="966" spans="9:14" x14ac:dyDescent="0.25">
      <c r="I966" s="29" t="s">
        <v>8219</v>
      </c>
      <c r="J966">
        <v>140</v>
      </c>
      <c r="M966" t="s">
        <v>8221</v>
      </c>
      <c r="N966">
        <v>1</v>
      </c>
    </row>
    <row r="967" spans="9:14" x14ac:dyDescent="0.25">
      <c r="I967" s="29" t="s">
        <v>8219</v>
      </c>
      <c r="J967">
        <v>193</v>
      </c>
      <c r="M967" t="s">
        <v>8221</v>
      </c>
      <c r="N967">
        <v>0</v>
      </c>
    </row>
    <row r="968" spans="9:14" x14ac:dyDescent="0.25">
      <c r="I968" s="29" t="s">
        <v>8219</v>
      </c>
      <c r="J968">
        <v>180</v>
      </c>
      <c r="M968" t="s">
        <v>8221</v>
      </c>
      <c r="N968">
        <v>60</v>
      </c>
    </row>
    <row r="969" spans="9:14" x14ac:dyDescent="0.25">
      <c r="I969" s="29" t="s">
        <v>8219</v>
      </c>
      <c r="J969">
        <v>263</v>
      </c>
      <c r="M969" t="s">
        <v>8221</v>
      </c>
      <c r="N969">
        <v>84</v>
      </c>
    </row>
    <row r="970" spans="9:14" x14ac:dyDescent="0.25">
      <c r="I970" s="29" t="s">
        <v>8219</v>
      </c>
      <c r="J970">
        <v>217</v>
      </c>
      <c r="M970" t="s">
        <v>8221</v>
      </c>
      <c r="N970">
        <v>47</v>
      </c>
    </row>
    <row r="971" spans="9:14" x14ac:dyDescent="0.25">
      <c r="I971" s="29" t="s">
        <v>8219</v>
      </c>
      <c r="J971">
        <v>443</v>
      </c>
      <c r="M971" t="s">
        <v>8221</v>
      </c>
      <c r="N971">
        <v>66</v>
      </c>
    </row>
    <row r="972" spans="9:14" x14ac:dyDescent="0.25">
      <c r="I972" s="29" t="s">
        <v>8219</v>
      </c>
      <c r="J972">
        <v>1373</v>
      </c>
      <c r="M972" t="s">
        <v>8221</v>
      </c>
      <c r="N972">
        <v>171</v>
      </c>
    </row>
    <row r="973" spans="9:14" x14ac:dyDescent="0.25">
      <c r="I973" s="29" t="s">
        <v>8219</v>
      </c>
      <c r="J973">
        <v>742</v>
      </c>
      <c r="M973" t="s">
        <v>8221</v>
      </c>
      <c r="N973">
        <v>29</v>
      </c>
    </row>
    <row r="974" spans="9:14" x14ac:dyDescent="0.25">
      <c r="I974" s="29" t="s">
        <v>8219</v>
      </c>
      <c r="J974">
        <v>170</v>
      </c>
      <c r="M974" t="s">
        <v>8221</v>
      </c>
      <c r="N974">
        <v>9</v>
      </c>
    </row>
    <row r="975" spans="9:14" x14ac:dyDescent="0.25">
      <c r="I975" s="29" t="s">
        <v>8219</v>
      </c>
      <c r="J975">
        <v>242</v>
      </c>
      <c r="M975" t="s">
        <v>8221</v>
      </c>
      <c r="N975">
        <v>27</v>
      </c>
    </row>
    <row r="976" spans="9:14" x14ac:dyDescent="0.25">
      <c r="I976" s="29" t="s">
        <v>8219</v>
      </c>
      <c r="J976">
        <v>541</v>
      </c>
      <c r="M976" t="s">
        <v>8221</v>
      </c>
      <c r="N976">
        <v>2</v>
      </c>
    </row>
    <row r="977" spans="9:14" x14ac:dyDescent="0.25">
      <c r="I977" s="29" t="s">
        <v>8219</v>
      </c>
      <c r="J977">
        <v>121</v>
      </c>
      <c r="M977" t="s">
        <v>8221</v>
      </c>
      <c r="N977">
        <v>3</v>
      </c>
    </row>
    <row r="978" spans="9:14" x14ac:dyDescent="0.25">
      <c r="I978" s="29" t="s">
        <v>8219</v>
      </c>
      <c r="J978">
        <v>621</v>
      </c>
      <c r="M978" t="s">
        <v>8221</v>
      </c>
      <c r="N978">
        <v>4</v>
      </c>
    </row>
    <row r="979" spans="9:14" x14ac:dyDescent="0.25">
      <c r="I979" s="29" t="s">
        <v>8219</v>
      </c>
      <c r="J979">
        <v>101</v>
      </c>
      <c r="M979" t="s">
        <v>8221</v>
      </c>
      <c r="N979">
        <v>2</v>
      </c>
    </row>
    <row r="980" spans="9:14" x14ac:dyDescent="0.25">
      <c r="I980" s="29" t="s">
        <v>8219</v>
      </c>
      <c r="J980">
        <v>554</v>
      </c>
      <c r="M980" t="s">
        <v>8221</v>
      </c>
      <c r="N980">
        <v>20</v>
      </c>
    </row>
    <row r="981" spans="9:14" x14ac:dyDescent="0.25">
      <c r="I981" s="29" t="s">
        <v>8219</v>
      </c>
      <c r="J981">
        <v>666</v>
      </c>
      <c r="M981" t="s">
        <v>8221</v>
      </c>
      <c r="N981">
        <v>3</v>
      </c>
    </row>
    <row r="982" spans="9:14" x14ac:dyDescent="0.25">
      <c r="I982" s="29" t="s">
        <v>8219</v>
      </c>
      <c r="J982">
        <v>410</v>
      </c>
      <c r="M982" t="s">
        <v>8221</v>
      </c>
      <c r="N982">
        <v>4</v>
      </c>
    </row>
    <row r="983" spans="9:14" x14ac:dyDescent="0.25">
      <c r="I983" s="29" t="s">
        <v>8219</v>
      </c>
      <c r="J983">
        <v>375</v>
      </c>
      <c r="M983" t="s">
        <v>8221</v>
      </c>
      <c r="N983">
        <v>1</v>
      </c>
    </row>
    <row r="984" spans="9:14" x14ac:dyDescent="0.25">
      <c r="I984" s="29" t="s">
        <v>8219</v>
      </c>
      <c r="J984">
        <v>1364</v>
      </c>
      <c r="M984" t="s">
        <v>8221</v>
      </c>
      <c r="N984">
        <v>0</v>
      </c>
    </row>
    <row r="985" spans="9:14" x14ac:dyDescent="0.25">
      <c r="I985" s="29" t="s">
        <v>8219</v>
      </c>
      <c r="J985">
        <v>35</v>
      </c>
      <c r="M985" t="s">
        <v>8221</v>
      </c>
      <c r="N985">
        <v>0</v>
      </c>
    </row>
    <row r="986" spans="9:14" x14ac:dyDescent="0.25">
      <c r="I986" s="29" t="s">
        <v>8219</v>
      </c>
      <c r="J986">
        <v>203</v>
      </c>
      <c r="M986" t="s">
        <v>8221</v>
      </c>
      <c r="N986">
        <v>14</v>
      </c>
    </row>
    <row r="987" spans="9:14" x14ac:dyDescent="0.25">
      <c r="I987" s="29" t="s">
        <v>8219</v>
      </c>
      <c r="J987">
        <v>49</v>
      </c>
      <c r="M987" t="s">
        <v>8221</v>
      </c>
      <c r="N987">
        <v>1</v>
      </c>
    </row>
    <row r="988" spans="9:14" x14ac:dyDescent="0.25">
      <c r="I988" s="29" t="s">
        <v>8219</v>
      </c>
      <c r="J988">
        <v>5812</v>
      </c>
      <c r="M988" t="s">
        <v>8221</v>
      </c>
      <c r="N988">
        <v>118</v>
      </c>
    </row>
    <row r="989" spans="9:14" x14ac:dyDescent="0.25">
      <c r="I989" s="29" t="s">
        <v>8219</v>
      </c>
      <c r="J989">
        <v>1556</v>
      </c>
      <c r="M989" t="s">
        <v>8221</v>
      </c>
      <c r="N989">
        <v>2</v>
      </c>
    </row>
    <row r="990" spans="9:14" x14ac:dyDescent="0.25">
      <c r="I990" s="29" t="s">
        <v>8219</v>
      </c>
      <c r="J990">
        <v>65</v>
      </c>
      <c r="M990" t="s">
        <v>8221</v>
      </c>
      <c r="N990">
        <v>1</v>
      </c>
    </row>
    <row r="991" spans="9:14" x14ac:dyDescent="0.25">
      <c r="I991" s="29" t="s">
        <v>8219</v>
      </c>
      <c r="J991">
        <v>10</v>
      </c>
      <c r="M991" t="s">
        <v>8221</v>
      </c>
      <c r="N991">
        <v>3</v>
      </c>
    </row>
    <row r="992" spans="9:14" x14ac:dyDescent="0.25">
      <c r="I992" s="29" t="s">
        <v>8219</v>
      </c>
      <c r="J992">
        <v>76</v>
      </c>
      <c r="M992" t="s">
        <v>8221</v>
      </c>
      <c r="N992">
        <v>1</v>
      </c>
    </row>
    <row r="993" spans="9:14" x14ac:dyDescent="0.25">
      <c r="I993" s="29" t="s">
        <v>8219</v>
      </c>
      <c r="J993">
        <v>263</v>
      </c>
      <c r="M993" t="s">
        <v>8221</v>
      </c>
      <c r="N993">
        <v>3</v>
      </c>
    </row>
    <row r="994" spans="9:14" x14ac:dyDescent="0.25">
      <c r="I994" s="29" t="s">
        <v>8219</v>
      </c>
      <c r="J994">
        <v>1530</v>
      </c>
      <c r="M994" t="s">
        <v>8221</v>
      </c>
      <c r="N994">
        <v>38</v>
      </c>
    </row>
    <row r="995" spans="9:14" x14ac:dyDescent="0.25">
      <c r="I995" s="29" t="s">
        <v>8219</v>
      </c>
      <c r="J995">
        <v>278</v>
      </c>
      <c r="M995" t="s">
        <v>8221</v>
      </c>
      <c r="N995">
        <v>52</v>
      </c>
    </row>
    <row r="996" spans="9:14" x14ac:dyDescent="0.25">
      <c r="I996" s="29" t="s">
        <v>8219</v>
      </c>
      <c r="J996">
        <v>350</v>
      </c>
      <c r="M996" t="s">
        <v>8221</v>
      </c>
      <c r="N996">
        <v>2</v>
      </c>
    </row>
    <row r="997" spans="9:14" x14ac:dyDescent="0.25">
      <c r="I997" s="29" t="s">
        <v>8219</v>
      </c>
      <c r="J997">
        <v>470</v>
      </c>
      <c r="M997" t="s">
        <v>8221</v>
      </c>
      <c r="N997">
        <v>0</v>
      </c>
    </row>
    <row r="998" spans="9:14" x14ac:dyDescent="0.25">
      <c r="I998" s="29" t="s">
        <v>8219</v>
      </c>
      <c r="J998">
        <v>3</v>
      </c>
      <c r="M998" t="s">
        <v>8221</v>
      </c>
      <c r="N998">
        <v>4</v>
      </c>
    </row>
    <row r="999" spans="9:14" x14ac:dyDescent="0.25">
      <c r="I999" s="29" t="s">
        <v>8219</v>
      </c>
      <c r="J999">
        <v>8200</v>
      </c>
      <c r="M999" t="s">
        <v>8221</v>
      </c>
      <c r="N999">
        <v>4</v>
      </c>
    </row>
    <row r="1000" spans="9:14" x14ac:dyDescent="0.25">
      <c r="I1000" s="29" t="s">
        <v>8219</v>
      </c>
      <c r="J1000">
        <v>8359</v>
      </c>
      <c r="M1000" t="s">
        <v>8221</v>
      </c>
      <c r="N1000">
        <v>18</v>
      </c>
    </row>
    <row r="1001" spans="9:14" x14ac:dyDescent="0.25">
      <c r="I1001" s="29" t="s">
        <v>8219</v>
      </c>
      <c r="J1001">
        <v>188</v>
      </c>
      <c r="M1001" t="s">
        <v>8221</v>
      </c>
      <c r="N1001">
        <v>0</v>
      </c>
    </row>
    <row r="1002" spans="9:14" x14ac:dyDescent="0.25">
      <c r="I1002" s="29" t="s">
        <v>8219</v>
      </c>
      <c r="J1002">
        <v>48</v>
      </c>
      <c r="M1002" t="s">
        <v>8221</v>
      </c>
      <c r="N1002">
        <v>22</v>
      </c>
    </row>
    <row r="1003" spans="9:14" x14ac:dyDescent="0.25">
      <c r="I1003" s="29" t="s">
        <v>8219</v>
      </c>
      <c r="J1003">
        <v>607</v>
      </c>
      <c r="M1003" t="s">
        <v>8221</v>
      </c>
      <c r="N1003">
        <v>49</v>
      </c>
    </row>
    <row r="1004" spans="9:14" x14ac:dyDescent="0.25">
      <c r="I1004" s="29" t="s">
        <v>8219</v>
      </c>
      <c r="J1004">
        <v>50</v>
      </c>
      <c r="M1004" t="s">
        <v>8221</v>
      </c>
      <c r="N1004">
        <v>19</v>
      </c>
    </row>
    <row r="1005" spans="9:14" x14ac:dyDescent="0.25">
      <c r="I1005" s="29" t="s">
        <v>8219</v>
      </c>
      <c r="J1005">
        <v>55</v>
      </c>
      <c r="M1005" t="s">
        <v>8221</v>
      </c>
      <c r="N1005">
        <v>4</v>
      </c>
    </row>
    <row r="1006" spans="9:14" x14ac:dyDescent="0.25">
      <c r="I1006" s="29" t="s">
        <v>8219</v>
      </c>
      <c r="J1006">
        <v>38</v>
      </c>
      <c r="M1006" t="s">
        <v>8221</v>
      </c>
      <c r="N1006">
        <v>4</v>
      </c>
    </row>
    <row r="1007" spans="9:14" x14ac:dyDescent="0.25">
      <c r="I1007" s="29" t="s">
        <v>8219</v>
      </c>
      <c r="J1007">
        <v>25</v>
      </c>
      <c r="M1007" t="s">
        <v>8221</v>
      </c>
      <c r="N1007">
        <v>2</v>
      </c>
    </row>
    <row r="1008" spans="9:14" x14ac:dyDescent="0.25">
      <c r="I1008" s="29" t="s">
        <v>8219</v>
      </c>
      <c r="J1008">
        <v>46</v>
      </c>
      <c r="M1008" t="s">
        <v>8221</v>
      </c>
      <c r="N1008">
        <v>0</v>
      </c>
    </row>
    <row r="1009" spans="9:14" x14ac:dyDescent="0.25">
      <c r="I1009" s="29" t="s">
        <v>8219</v>
      </c>
      <c r="J1009">
        <v>83</v>
      </c>
      <c r="M1009" t="s">
        <v>8221</v>
      </c>
      <c r="N1009">
        <v>0</v>
      </c>
    </row>
    <row r="1010" spans="9:14" x14ac:dyDescent="0.25">
      <c r="I1010" s="29" t="s">
        <v>8219</v>
      </c>
      <c r="J1010">
        <v>35</v>
      </c>
      <c r="M1010" t="s">
        <v>8221</v>
      </c>
      <c r="N1010">
        <v>14</v>
      </c>
    </row>
    <row r="1011" spans="9:14" x14ac:dyDescent="0.25">
      <c r="I1011" s="29" t="s">
        <v>8219</v>
      </c>
      <c r="J1011">
        <v>25</v>
      </c>
      <c r="M1011" t="s">
        <v>8221</v>
      </c>
      <c r="N1011">
        <v>8</v>
      </c>
    </row>
    <row r="1012" spans="9:14" x14ac:dyDescent="0.25">
      <c r="I1012" s="29" t="s">
        <v>8219</v>
      </c>
      <c r="J1012">
        <v>75</v>
      </c>
      <c r="M1012" t="s">
        <v>8221</v>
      </c>
      <c r="N1012">
        <v>0</v>
      </c>
    </row>
    <row r="1013" spans="9:14" x14ac:dyDescent="0.25">
      <c r="I1013" s="29" t="s">
        <v>8219</v>
      </c>
      <c r="J1013">
        <v>62</v>
      </c>
      <c r="M1013" t="s">
        <v>8221</v>
      </c>
      <c r="N1013">
        <v>15</v>
      </c>
    </row>
    <row r="1014" spans="9:14" x14ac:dyDescent="0.25">
      <c r="I1014" s="29" t="s">
        <v>8219</v>
      </c>
      <c r="J1014">
        <v>160</v>
      </c>
      <c r="M1014" t="s">
        <v>8221</v>
      </c>
      <c r="N1014">
        <v>33</v>
      </c>
    </row>
    <row r="1015" spans="9:14" x14ac:dyDescent="0.25">
      <c r="I1015" s="29" t="s">
        <v>8219</v>
      </c>
      <c r="J1015">
        <v>246</v>
      </c>
      <c r="M1015" t="s">
        <v>8221</v>
      </c>
      <c r="N1015">
        <v>2</v>
      </c>
    </row>
    <row r="1016" spans="9:14" x14ac:dyDescent="0.25">
      <c r="I1016" s="29" t="s">
        <v>8219</v>
      </c>
      <c r="J1016">
        <v>55</v>
      </c>
      <c r="M1016" t="s">
        <v>8221</v>
      </c>
      <c r="N1016">
        <v>6</v>
      </c>
    </row>
    <row r="1017" spans="9:14" x14ac:dyDescent="0.25">
      <c r="I1017" s="29" t="s">
        <v>8219</v>
      </c>
      <c r="J1017">
        <v>23</v>
      </c>
      <c r="M1017" t="s">
        <v>8221</v>
      </c>
      <c r="N1017">
        <v>2</v>
      </c>
    </row>
    <row r="1018" spans="9:14" x14ac:dyDescent="0.25">
      <c r="I1018" s="29" t="s">
        <v>8219</v>
      </c>
      <c r="J1018">
        <v>72</v>
      </c>
      <c r="M1018" t="s">
        <v>8221</v>
      </c>
      <c r="N1018">
        <v>0</v>
      </c>
    </row>
    <row r="1019" spans="9:14" x14ac:dyDescent="0.25">
      <c r="I1019" s="29" t="s">
        <v>8219</v>
      </c>
      <c r="J1019">
        <v>22</v>
      </c>
      <c r="M1019" t="s">
        <v>8221</v>
      </c>
      <c r="N1019">
        <v>4</v>
      </c>
    </row>
    <row r="1020" spans="9:14" x14ac:dyDescent="0.25">
      <c r="I1020" s="29" t="s">
        <v>8219</v>
      </c>
      <c r="J1020">
        <v>14</v>
      </c>
      <c r="M1020" t="s">
        <v>8221</v>
      </c>
      <c r="N1020">
        <v>1</v>
      </c>
    </row>
    <row r="1021" spans="9:14" x14ac:dyDescent="0.25">
      <c r="I1021" s="29" t="s">
        <v>8219</v>
      </c>
      <c r="J1021">
        <v>38</v>
      </c>
      <c r="M1021" t="s">
        <v>8221</v>
      </c>
      <c r="N1021">
        <v>3</v>
      </c>
    </row>
    <row r="1022" spans="9:14" x14ac:dyDescent="0.25">
      <c r="I1022" s="29" t="s">
        <v>8219</v>
      </c>
      <c r="J1022">
        <v>32</v>
      </c>
      <c r="M1022" t="s">
        <v>8221</v>
      </c>
      <c r="N1022">
        <v>4</v>
      </c>
    </row>
    <row r="1023" spans="9:14" x14ac:dyDescent="0.25">
      <c r="I1023" s="29" t="s">
        <v>8219</v>
      </c>
      <c r="J1023">
        <v>63</v>
      </c>
      <c r="M1023" t="s">
        <v>8221</v>
      </c>
      <c r="N1023">
        <v>0</v>
      </c>
    </row>
    <row r="1024" spans="9:14" x14ac:dyDescent="0.25">
      <c r="I1024" s="29" t="s">
        <v>8219</v>
      </c>
      <c r="J1024">
        <v>27</v>
      </c>
      <c r="M1024" t="s">
        <v>8221</v>
      </c>
      <c r="N1024">
        <v>4</v>
      </c>
    </row>
    <row r="1025" spans="9:14" x14ac:dyDescent="0.25">
      <c r="I1025" s="29" t="s">
        <v>8219</v>
      </c>
      <c r="J1025">
        <v>44</v>
      </c>
      <c r="M1025" t="s">
        <v>8221</v>
      </c>
      <c r="N1025">
        <v>3</v>
      </c>
    </row>
    <row r="1026" spans="9:14" x14ac:dyDescent="0.25">
      <c r="I1026" s="29" t="s">
        <v>8219</v>
      </c>
      <c r="J1026">
        <v>38</v>
      </c>
      <c r="M1026" t="s">
        <v>8221</v>
      </c>
      <c r="N1026">
        <v>34</v>
      </c>
    </row>
    <row r="1027" spans="9:14" x14ac:dyDescent="0.25">
      <c r="I1027" s="29" t="s">
        <v>8219</v>
      </c>
      <c r="J1027">
        <v>115</v>
      </c>
      <c r="M1027" t="s">
        <v>8221</v>
      </c>
      <c r="N1027">
        <v>2</v>
      </c>
    </row>
    <row r="1028" spans="9:14" x14ac:dyDescent="0.25">
      <c r="I1028" s="29" t="s">
        <v>8219</v>
      </c>
      <c r="J1028">
        <v>37</v>
      </c>
      <c r="M1028" t="s">
        <v>8221</v>
      </c>
      <c r="N1028">
        <v>33</v>
      </c>
    </row>
    <row r="1029" spans="9:14" x14ac:dyDescent="0.25">
      <c r="I1029" s="29" t="s">
        <v>8219</v>
      </c>
      <c r="J1029">
        <v>99</v>
      </c>
      <c r="M1029" t="s">
        <v>8221</v>
      </c>
      <c r="N1029">
        <v>0</v>
      </c>
    </row>
    <row r="1030" spans="9:14" x14ac:dyDescent="0.25">
      <c r="I1030" s="29" t="s">
        <v>8219</v>
      </c>
      <c r="J1030">
        <v>44</v>
      </c>
      <c r="M1030" t="s">
        <v>8221</v>
      </c>
      <c r="N1030">
        <v>0</v>
      </c>
    </row>
    <row r="1031" spans="9:14" x14ac:dyDescent="0.25">
      <c r="I1031" s="29" t="s">
        <v>8219</v>
      </c>
      <c r="J1031">
        <v>58</v>
      </c>
      <c r="M1031" t="s">
        <v>8221</v>
      </c>
      <c r="N1031">
        <v>1</v>
      </c>
    </row>
    <row r="1032" spans="9:14" x14ac:dyDescent="0.25">
      <c r="I1032" s="29" t="s">
        <v>8219</v>
      </c>
      <c r="J1032">
        <v>191</v>
      </c>
      <c r="M1032" t="s">
        <v>8221</v>
      </c>
      <c r="N1032">
        <v>13</v>
      </c>
    </row>
    <row r="1033" spans="9:14" x14ac:dyDescent="0.25">
      <c r="I1033" s="29" t="s">
        <v>8219</v>
      </c>
      <c r="J1033">
        <v>40</v>
      </c>
      <c r="M1033" t="s">
        <v>8221</v>
      </c>
      <c r="N1033">
        <v>2</v>
      </c>
    </row>
    <row r="1034" spans="9:14" x14ac:dyDescent="0.25">
      <c r="I1034" s="29" t="s">
        <v>8219</v>
      </c>
      <c r="J1034">
        <v>38</v>
      </c>
      <c r="M1034" t="s">
        <v>8221</v>
      </c>
      <c r="N1034">
        <v>36</v>
      </c>
    </row>
    <row r="1035" spans="9:14" x14ac:dyDescent="0.25">
      <c r="I1035" s="29" t="s">
        <v>8219</v>
      </c>
      <c r="J1035">
        <v>39</v>
      </c>
      <c r="M1035" t="s">
        <v>8221</v>
      </c>
      <c r="N1035">
        <v>1</v>
      </c>
    </row>
    <row r="1036" spans="9:14" x14ac:dyDescent="0.25">
      <c r="I1036" s="29" t="s">
        <v>8219</v>
      </c>
      <c r="J1036">
        <v>11</v>
      </c>
      <c r="M1036" t="s">
        <v>8221</v>
      </c>
      <c r="N1036">
        <v>15</v>
      </c>
    </row>
    <row r="1037" spans="9:14" x14ac:dyDescent="0.25">
      <c r="I1037" s="29" t="s">
        <v>8219</v>
      </c>
      <c r="J1037">
        <v>107</v>
      </c>
      <c r="M1037" t="s">
        <v>8221</v>
      </c>
      <c r="N1037">
        <v>1</v>
      </c>
    </row>
    <row r="1038" spans="9:14" x14ac:dyDescent="0.25">
      <c r="I1038" s="29" t="s">
        <v>8219</v>
      </c>
      <c r="J1038">
        <v>147</v>
      </c>
      <c r="M1038" t="s">
        <v>8221</v>
      </c>
      <c r="N1038">
        <v>0</v>
      </c>
    </row>
    <row r="1039" spans="9:14" x14ac:dyDescent="0.25">
      <c r="I1039" s="29" t="s">
        <v>8219</v>
      </c>
      <c r="J1039">
        <v>36</v>
      </c>
      <c r="M1039" t="s">
        <v>8221</v>
      </c>
      <c r="N1039">
        <v>1</v>
      </c>
    </row>
    <row r="1040" spans="9:14" x14ac:dyDescent="0.25">
      <c r="I1040" s="29" t="s">
        <v>8219</v>
      </c>
      <c r="J1040">
        <v>92</v>
      </c>
      <c r="M1040" t="s">
        <v>8221</v>
      </c>
      <c r="N1040">
        <v>0</v>
      </c>
    </row>
    <row r="1041" spans="9:14" x14ac:dyDescent="0.25">
      <c r="I1041" s="29" t="s">
        <v>8219</v>
      </c>
      <c r="J1041">
        <v>35</v>
      </c>
      <c r="M1041" t="s">
        <v>8221</v>
      </c>
      <c r="N1041">
        <v>0</v>
      </c>
    </row>
    <row r="1042" spans="9:14" x14ac:dyDescent="0.25">
      <c r="I1042" s="29" t="s">
        <v>8219</v>
      </c>
      <c r="J1042">
        <v>17</v>
      </c>
      <c r="M1042" t="s">
        <v>8221</v>
      </c>
      <c r="N1042">
        <v>1</v>
      </c>
    </row>
    <row r="1043" spans="9:14" x14ac:dyDescent="0.25">
      <c r="I1043" s="29" t="s">
        <v>8219</v>
      </c>
      <c r="J1043">
        <v>22</v>
      </c>
      <c r="M1043" t="s">
        <v>8221</v>
      </c>
      <c r="N1043">
        <v>39</v>
      </c>
    </row>
    <row r="1044" spans="9:14" x14ac:dyDescent="0.25">
      <c r="I1044" s="29" t="s">
        <v>8219</v>
      </c>
      <c r="J1044">
        <v>69</v>
      </c>
      <c r="M1044" t="s">
        <v>8221</v>
      </c>
      <c r="N1044">
        <v>0</v>
      </c>
    </row>
    <row r="1045" spans="9:14" x14ac:dyDescent="0.25">
      <c r="I1045" s="29" t="s">
        <v>8219</v>
      </c>
      <c r="J1045">
        <v>13</v>
      </c>
      <c r="M1045" t="s">
        <v>8221</v>
      </c>
      <c r="N1045">
        <v>0</v>
      </c>
    </row>
    <row r="1046" spans="9:14" x14ac:dyDescent="0.25">
      <c r="I1046" s="29" t="s">
        <v>8219</v>
      </c>
      <c r="J1046">
        <v>58</v>
      </c>
      <c r="M1046" t="s">
        <v>8221</v>
      </c>
      <c r="N1046">
        <v>3</v>
      </c>
    </row>
    <row r="1047" spans="9:14" x14ac:dyDescent="0.25">
      <c r="I1047" s="29" t="s">
        <v>8219</v>
      </c>
      <c r="J1047">
        <v>44</v>
      </c>
      <c r="M1047" t="s">
        <v>8221</v>
      </c>
      <c r="N1047">
        <v>1</v>
      </c>
    </row>
    <row r="1048" spans="9:14" x14ac:dyDescent="0.25">
      <c r="I1048" s="29" t="s">
        <v>8219</v>
      </c>
      <c r="J1048">
        <v>83</v>
      </c>
      <c r="M1048" t="s">
        <v>8221</v>
      </c>
      <c r="N1048">
        <v>13</v>
      </c>
    </row>
    <row r="1049" spans="9:14" x14ac:dyDescent="0.25">
      <c r="I1049" s="29" t="s">
        <v>8219</v>
      </c>
      <c r="J1049">
        <v>117</v>
      </c>
      <c r="M1049" t="s">
        <v>8221</v>
      </c>
      <c r="N1049">
        <v>0</v>
      </c>
    </row>
    <row r="1050" spans="9:14" x14ac:dyDescent="0.25">
      <c r="I1050" s="29" t="s">
        <v>8219</v>
      </c>
      <c r="J1050">
        <v>32</v>
      </c>
      <c r="M1050" t="s">
        <v>8221</v>
      </c>
      <c r="N1050">
        <v>6</v>
      </c>
    </row>
    <row r="1051" spans="9:14" x14ac:dyDescent="0.25">
      <c r="I1051" s="29" t="s">
        <v>8219</v>
      </c>
      <c r="J1051">
        <v>8</v>
      </c>
      <c r="M1051" t="s">
        <v>8221</v>
      </c>
      <c r="N1051">
        <v>0</v>
      </c>
    </row>
    <row r="1052" spans="9:14" x14ac:dyDescent="0.25">
      <c r="I1052" s="29" t="s">
        <v>8219</v>
      </c>
      <c r="J1052">
        <v>340</v>
      </c>
      <c r="M1052" t="s">
        <v>8221</v>
      </c>
      <c r="N1052">
        <v>14</v>
      </c>
    </row>
    <row r="1053" spans="9:14" x14ac:dyDescent="0.25">
      <c r="I1053" s="29" t="s">
        <v>8219</v>
      </c>
      <c r="J1053">
        <v>7</v>
      </c>
      <c r="M1053" t="s">
        <v>8221</v>
      </c>
      <c r="N1053">
        <v>5</v>
      </c>
    </row>
    <row r="1054" spans="9:14" x14ac:dyDescent="0.25">
      <c r="I1054" s="29" t="s">
        <v>8219</v>
      </c>
      <c r="J1054">
        <v>19</v>
      </c>
      <c r="M1054" t="s">
        <v>8221</v>
      </c>
      <c r="N1054">
        <v>6</v>
      </c>
    </row>
    <row r="1055" spans="9:14" x14ac:dyDescent="0.25">
      <c r="I1055" s="29" t="s">
        <v>8219</v>
      </c>
      <c r="J1055">
        <v>47</v>
      </c>
      <c r="M1055" t="s">
        <v>8221</v>
      </c>
      <c r="N1055">
        <v>15</v>
      </c>
    </row>
    <row r="1056" spans="9:14" x14ac:dyDescent="0.25">
      <c r="I1056" s="29" t="s">
        <v>8219</v>
      </c>
      <c r="J1056">
        <v>13</v>
      </c>
      <c r="M1056" t="s">
        <v>8221</v>
      </c>
      <c r="N1056">
        <v>0</v>
      </c>
    </row>
    <row r="1057" spans="9:14" x14ac:dyDescent="0.25">
      <c r="I1057" s="29" t="s">
        <v>8219</v>
      </c>
      <c r="J1057">
        <v>90</v>
      </c>
      <c r="M1057" t="s">
        <v>8221</v>
      </c>
      <c r="N1057">
        <v>1</v>
      </c>
    </row>
    <row r="1058" spans="9:14" x14ac:dyDescent="0.25">
      <c r="I1058" s="29" t="s">
        <v>8219</v>
      </c>
      <c r="J1058">
        <v>63</v>
      </c>
      <c r="M1058" t="s">
        <v>8221</v>
      </c>
      <c r="N1058">
        <v>9</v>
      </c>
    </row>
    <row r="1059" spans="9:14" x14ac:dyDescent="0.25">
      <c r="I1059" s="29" t="s">
        <v>8219</v>
      </c>
      <c r="J1059">
        <v>26</v>
      </c>
      <c r="M1059" t="s">
        <v>8221</v>
      </c>
      <c r="N1059">
        <v>3</v>
      </c>
    </row>
    <row r="1060" spans="9:14" x14ac:dyDescent="0.25">
      <c r="I1060" s="29" t="s">
        <v>8219</v>
      </c>
      <c r="J1060">
        <v>71</v>
      </c>
      <c r="M1060" t="s">
        <v>8221</v>
      </c>
      <c r="N1060">
        <v>3</v>
      </c>
    </row>
    <row r="1061" spans="9:14" x14ac:dyDescent="0.25">
      <c r="I1061" s="29" t="s">
        <v>8219</v>
      </c>
      <c r="J1061">
        <v>38</v>
      </c>
      <c r="M1061" t="s">
        <v>8221</v>
      </c>
      <c r="N1061">
        <v>1</v>
      </c>
    </row>
    <row r="1062" spans="9:14" x14ac:dyDescent="0.25">
      <c r="I1062" s="29" t="s">
        <v>8219</v>
      </c>
      <c r="J1062">
        <v>859</v>
      </c>
      <c r="M1062" t="s">
        <v>8221</v>
      </c>
      <c r="N1062">
        <v>3</v>
      </c>
    </row>
    <row r="1063" spans="9:14" x14ac:dyDescent="0.25">
      <c r="I1063" s="29" t="s">
        <v>8219</v>
      </c>
      <c r="J1063">
        <v>21</v>
      </c>
      <c r="M1063" t="s">
        <v>8221</v>
      </c>
      <c r="N1063">
        <v>0</v>
      </c>
    </row>
    <row r="1064" spans="9:14" x14ac:dyDescent="0.25">
      <c r="I1064" s="29" t="s">
        <v>8219</v>
      </c>
      <c r="J1064">
        <v>78</v>
      </c>
      <c r="M1064" t="s">
        <v>8221</v>
      </c>
      <c r="N1064">
        <v>2</v>
      </c>
    </row>
    <row r="1065" spans="9:14" x14ac:dyDescent="0.25">
      <c r="I1065" s="29" t="s">
        <v>8219</v>
      </c>
      <c r="J1065">
        <v>53</v>
      </c>
      <c r="M1065" t="s">
        <v>8221</v>
      </c>
      <c r="N1065">
        <v>10</v>
      </c>
    </row>
    <row r="1066" spans="9:14" x14ac:dyDescent="0.25">
      <c r="I1066" s="29" t="s">
        <v>8219</v>
      </c>
      <c r="J1066">
        <v>356</v>
      </c>
      <c r="M1066" t="s">
        <v>8221</v>
      </c>
      <c r="N1066">
        <v>60</v>
      </c>
    </row>
    <row r="1067" spans="9:14" x14ac:dyDescent="0.25">
      <c r="I1067" s="29" t="s">
        <v>8219</v>
      </c>
      <c r="J1067">
        <v>279</v>
      </c>
      <c r="M1067" t="s">
        <v>8221</v>
      </c>
      <c r="N1067">
        <v>5</v>
      </c>
    </row>
    <row r="1068" spans="9:14" x14ac:dyDescent="0.25">
      <c r="I1068" s="29" t="s">
        <v>8219</v>
      </c>
      <c r="J1068">
        <v>266</v>
      </c>
      <c r="M1068" t="s">
        <v>8221</v>
      </c>
      <c r="N1068">
        <v>9</v>
      </c>
    </row>
    <row r="1069" spans="9:14" x14ac:dyDescent="0.25">
      <c r="I1069" s="29" t="s">
        <v>8219</v>
      </c>
      <c r="J1069">
        <v>623</v>
      </c>
      <c r="M1069" t="s">
        <v>8221</v>
      </c>
      <c r="N1069">
        <v>13</v>
      </c>
    </row>
    <row r="1070" spans="9:14" x14ac:dyDescent="0.25">
      <c r="I1070" s="29" t="s">
        <v>8219</v>
      </c>
      <c r="J1070">
        <v>392</v>
      </c>
      <c r="M1070" t="s">
        <v>8221</v>
      </c>
      <c r="N1070">
        <v>0</v>
      </c>
    </row>
    <row r="1071" spans="9:14" x14ac:dyDescent="0.25">
      <c r="I1071" s="29" t="s">
        <v>8219</v>
      </c>
      <c r="J1071">
        <v>3562</v>
      </c>
      <c r="M1071" t="s">
        <v>8221</v>
      </c>
      <c r="N1071">
        <v>8</v>
      </c>
    </row>
    <row r="1072" spans="9:14" x14ac:dyDescent="0.25">
      <c r="I1072" s="29" t="s">
        <v>8219</v>
      </c>
      <c r="J1072">
        <v>514</v>
      </c>
      <c r="M1072" t="s">
        <v>8221</v>
      </c>
      <c r="N1072">
        <v>3</v>
      </c>
    </row>
    <row r="1073" spans="9:14" x14ac:dyDescent="0.25">
      <c r="I1073" s="29" t="s">
        <v>8219</v>
      </c>
      <c r="J1073">
        <v>88</v>
      </c>
      <c r="M1073" t="s">
        <v>8221</v>
      </c>
      <c r="N1073">
        <v>3</v>
      </c>
    </row>
    <row r="1074" spans="9:14" x14ac:dyDescent="0.25">
      <c r="I1074" s="29" t="s">
        <v>8219</v>
      </c>
      <c r="J1074">
        <v>537</v>
      </c>
      <c r="M1074" t="s">
        <v>8221</v>
      </c>
      <c r="N1074">
        <v>0</v>
      </c>
    </row>
    <row r="1075" spans="9:14" x14ac:dyDescent="0.25">
      <c r="I1075" s="29" t="s">
        <v>8219</v>
      </c>
      <c r="J1075">
        <v>25</v>
      </c>
      <c r="M1075" t="s">
        <v>8221</v>
      </c>
      <c r="N1075">
        <v>6</v>
      </c>
    </row>
    <row r="1076" spans="9:14" x14ac:dyDescent="0.25">
      <c r="I1076" s="29" t="s">
        <v>8219</v>
      </c>
      <c r="J1076">
        <v>3238</v>
      </c>
      <c r="M1076" t="s">
        <v>8221</v>
      </c>
      <c r="N1076">
        <v>4</v>
      </c>
    </row>
    <row r="1077" spans="9:14" x14ac:dyDescent="0.25">
      <c r="I1077" s="29" t="s">
        <v>8219</v>
      </c>
      <c r="J1077">
        <v>897</v>
      </c>
      <c r="M1077" t="s">
        <v>8221</v>
      </c>
      <c r="N1077">
        <v>1</v>
      </c>
    </row>
    <row r="1078" spans="9:14" x14ac:dyDescent="0.25">
      <c r="I1078" s="29" t="s">
        <v>8219</v>
      </c>
      <c r="J1078">
        <v>878</v>
      </c>
      <c r="M1078" t="s">
        <v>8221</v>
      </c>
      <c r="N1078">
        <v>29</v>
      </c>
    </row>
    <row r="1079" spans="9:14" x14ac:dyDescent="0.25">
      <c r="I1079" s="29" t="s">
        <v>8219</v>
      </c>
      <c r="J1079">
        <v>115</v>
      </c>
      <c r="M1079" t="s">
        <v>8221</v>
      </c>
      <c r="N1079">
        <v>0</v>
      </c>
    </row>
    <row r="1080" spans="9:14" x14ac:dyDescent="0.25">
      <c r="I1080" s="29" t="s">
        <v>8219</v>
      </c>
      <c r="J1080">
        <v>234</v>
      </c>
      <c r="M1080" t="s">
        <v>8221</v>
      </c>
      <c r="N1080">
        <v>4</v>
      </c>
    </row>
    <row r="1081" spans="9:14" x14ac:dyDescent="0.25">
      <c r="I1081" s="29" t="s">
        <v>8219</v>
      </c>
      <c r="J1081">
        <v>4330</v>
      </c>
      <c r="M1081" t="s">
        <v>8221</v>
      </c>
      <c r="N1081">
        <v>5</v>
      </c>
    </row>
    <row r="1082" spans="9:14" x14ac:dyDescent="0.25">
      <c r="I1082" s="29" t="s">
        <v>8219</v>
      </c>
      <c r="J1082">
        <v>651</v>
      </c>
      <c r="M1082" t="s">
        <v>8221</v>
      </c>
      <c r="N1082">
        <v>4</v>
      </c>
    </row>
    <row r="1083" spans="9:14" x14ac:dyDescent="0.25">
      <c r="I1083" s="29" t="s">
        <v>8219</v>
      </c>
      <c r="J1083">
        <v>251</v>
      </c>
      <c r="M1083" t="s">
        <v>8221</v>
      </c>
      <c r="N1083">
        <v>5</v>
      </c>
    </row>
    <row r="1084" spans="9:14" x14ac:dyDescent="0.25">
      <c r="I1084" s="29" t="s">
        <v>8219</v>
      </c>
      <c r="J1084">
        <v>263</v>
      </c>
      <c r="M1084" t="s">
        <v>8221</v>
      </c>
      <c r="N1084">
        <v>1</v>
      </c>
    </row>
    <row r="1085" spans="9:14" x14ac:dyDescent="0.25">
      <c r="I1085" s="29" t="s">
        <v>8219</v>
      </c>
      <c r="J1085">
        <v>28</v>
      </c>
      <c r="M1085" t="s">
        <v>8221</v>
      </c>
      <c r="N1085">
        <v>1</v>
      </c>
    </row>
    <row r="1086" spans="9:14" x14ac:dyDescent="0.25">
      <c r="I1086" s="29" t="s">
        <v>8219</v>
      </c>
      <c r="J1086">
        <v>721</v>
      </c>
      <c r="M1086" t="s">
        <v>8221</v>
      </c>
      <c r="N1086">
        <v>0</v>
      </c>
    </row>
    <row r="1087" spans="9:14" x14ac:dyDescent="0.25">
      <c r="I1087" s="29" t="s">
        <v>8219</v>
      </c>
      <c r="J1087">
        <v>50</v>
      </c>
      <c r="M1087" t="s">
        <v>8221</v>
      </c>
      <c r="N1087">
        <v>14</v>
      </c>
    </row>
    <row r="1088" spans="9:14" x14ac:dyDescent="0.25">
      <c r="I1088" s="29" t="s">
        <v>8219</v>
      </c>
      <c r="J1088">
        <v>73</v>
      </c>
      <c r="M1088" t="s">
        <v>8221</v>
      </c>
      <c r="N1088">
        <v>3</v>
      </c>
    </row>
    <row r="1089" spans="9:14" x14ac:dyDescent="0.25">
      <c r="I1089" s="29" t="s">
        <v>8219</v>
      </c>
      <c r="J1089">
        <v>27</v>
      </c>
      <c r="M1089" t="s">
        <v>8221</v>
      </c>
      <c r="N1089">
        <v>10</v>
      </c>
    </row>
    <row r="1090" spans="9:14" x14ac:dyDescent="0.25">
      <c r="I1090" s="29" t="s">
        <v>8219</v>
      </c>
      <c r="J1090">
        <v>34</v>
      </c>
      <c r="M1090" t="s">
        <v>8221</v>
      </c>
      <c r="N1090">
        <v>17</v>
      </c>
    </row>
    <row r="1091" spans="9:14" x14ac:dyDescent="0.25">
      <c r="I1091" s="29" t="s">
        <v>8219</v>
      </c>
      <c r="J1091">
        <v>7</v>
      </c>
      <c r="M1091" t="s">
        <v>8221</v>
      </c>
      <c r="N1091">
        <v>2</v>
      </c>
    </row>
    <row r="1092" spans="9:14" x14ac:dyDescent="0.25">
      <c r="I1092" s="29" t="s">
        <v>8219</v>
      </c>
      <c r="J1092">
        <v>24</v>
      </c>
      <c r="M1092" t="s">
        <v>8221</v>
      </c>
      <c r="N1092">
        <v>0</v>
      </c>
    </row>
    <row r="1093" spans="9:14" x14ac:dyDescent="0.25">
      <c r="I1093" s="29" t="s">
        <v>8219</v>
      </c>
      <c r="J1093">
        <v>15</v>
      </c>
      <c r="M1093" t="s">
        <v>8221</v>
      </c>
      <c r="N1093">
        <v>4</v>
      </c>
    </row>
    <row r="1094" spans="9:14" x14ac:dyDescent="0.25">
      <c r="I1094" s="29" t="s">
        <v>8219</v>
      </c>
      <c r="J1094">
        <v>72</v>
      </c>
      <c r="M1094" t="s">
        <v>8221</v>
      </c>
      <c r="N1094">
        <v>12</v>
      </c>
    </row>
    <row r="1095" spans="9:14" x14ac:dyDescent="0.25">
      <c r="I1095" s="29" t="s">
        <v>8219</v>
      </c>
      <c r="J1095">
        <v>120</v>
      </c>
      <c r="M1095" t="s">
        <v>8221</v>
      </c>
      <c r="N1095">
        <v>3</v>
      </c>
    </row>
    <row r="1096" spans="9:14" x14ac:dyDescent="0.25">
      <c r="I1096" s="29" t="s">
        <v>8219</v>
      </c>
      <c r="J1096">
        <v>123</v>
      </c>
      <c r="M1096" t="s">
        <v>8221</v>
      </c>
      <c r="N1096">
        <v>12</v>
      </c>
    </row>
    <row r="1097" spans="9:14" x14ac:dyDescent="0.25">
      <c r="I1097" s="29" t="s">
        <v>8219</v>
      </c>
      <c r="J1097">
        <v>1</v>
      </c>
      <c r="M1097" t="s">
        <v>8221</v>
      </c>
      <c r="N1097">
        <v>0</v>
      </c>
    </row>
    <row r="1098" spans="9:14" x14ac:dyDescent="0.25">
      <c r="I1098" s="29" t="s">
        <v>8219</v>
      </c>
      <c r="J1098">
        <v>24</v>
      </c>
      <c r="M1098" t="s">
        <v>8221</v>
      </c>
      <c r="N1098">
        <v>7</v>
      </c>
    </row>
    <row r="1099" spans="9:14" x14ac:dyDescent="0.25">
      <c r="I1099" s="29" t="s">
        <v>8219</v>
      </c>
      <c r="J1099">
        <v>33</v>
      </c>
      <c r="M1099" t="s">
        <v>8221</v>
      </c>
      <c r="N1099">
        <v>2</v>
      </c>
    </row>
    <row r="1100" spans="9:14" x14ac:dyDescent="0.25">
      <c r="I1100" s="29" t="s">
        <v>8219</v>
      </c>
      <c r="J1100">
        <v>14</v>
      </c>
      <c r="M1100" t="s">
        <v>8221</v>
      </c>
      <c r="N1100">
        <v>1</v>
      </c>
    </row>
    <row r="1101" spans="9:14" x14ac:dyDescent="0.25">
      <c r="I1101" s="29" t="s">
        <v>8219</v>
      </c>
      <c r="J1101">
        <v>9</v>
      </c>
      <c r="M1101" t="s">
        <v>8221</v>
      </c>
      <c r="N1101">
        <v>4</v>
      </c>
    </row>
    <row r="1102" spans="9:14" x14ac:dyDescent="0.25">
      <c r="I1102" s="29" t="s">
        <v>8219</v>
      </c>
      <c r="J1102">
        <v>76</v>
      </c>
      <c r="M1102" t="s">
        <v>8221</v>
      </c>
      <c r="N1102">
        <v>4</v>
      </c>
    </row>
    <row r="1103" spans="9:14" x14ac:dyDescent="0.25">
      <c r="I1103" s="29" t="s">
        <v>8219</v>
      </c>
      <c r="J1103">
        <v>19</v>
      </c>
      <c r="M1103" t="s">
        <v>8221</v>
      </c>
      <c r="N1103">
        <v>17</v>
      </c>
    </row>
    <row r="1104" spans="9:14" x14ac:dyDescent="0.25">
      <c r="I1104" s="29" t="s">
        <v>8219</v>
      </c>
      <c r="J1104">
        <v>69</v>
      </c>
      <c r="M1104" t="s">
        <v>8221</v>
      </c>
      <c r="N1104">
        <v>7</v>
      </c>
    </row>
    <row r="1105" spans="9:14" x14ac:dyDescent="0.25">
      <c r="I1105" s="29" t="s">
        <v>8219</v>
      </c>
      <c r="J1105">
        <v>218</v>
      </c>
      <c r="M1105" t="s">
        <v>8221</v>
      </c>
      <c r="N1105">
        <v>2</v>
      </c>
    </row>
    <row r="1106" spans="9:14" x14ac:dyDescent="0.25">
      <c r="I1106" s="29" t="s">
        <v>8219</v>
      </c>
      <c r="J1106">
        <v>30</v>
      </c>
      <c r="M1106" t="s">
        <v>8221</v>
      </c>
      <c r="N1106">
        <v>5</v>
      </c>
    </row>
    <row r="1107" spans="9:14" x14ac:dyDescent="0.25">
      <c r="I1107" s="29" t="s">
        <v>8219</v>
      </c>
      <c r="J1107">
        <v>100</v>
      </c>
      <c r="M1107" t="s">
        <v>8221</v>
      </c>
      <c r="N1107">
        <v>1</v>
      </c>
    </row>
    <row r="1108" spans="9:14" x14ac:dyDescent="0.25">
      <c r="I1108" s="29" t="s">
        <v>8219</v>
      </c>
      <c r="J1108">
        <v>296</v>
      </c>
      <c r="M1108" t="s">
        <v>8221</v>
      </c>
      <c r="N1108">
        <v>1</v>
      </c>
    </row>
    <row r="1109" spans="9:14" x14ac:dyDescent="0.25">
      <c r="I1109" s="29" t="s">
        <v>8219</v>
      </c>
      <c r="J1109">
        <v>1204</v>
      </c>
      <c r="M1109" t="s">
        <v>8221</v>
      </c>
      <c r="N1109">
        <v>14</v>
      </c>
    </row>
    <row r="1110" spans="9:14" x14ac:dyDescent="0.25">
      <c r="I1110" s="29" t="s">
        <v>8219</v>
      </c>
      <c r="J1110">
        <v>321</v>
      </c>
      <c r="M1110" t="s">
        <v>8221</v>
      </c>
      <c r="N1110">
        <v>26</v>
      </c>
    </row>
    <row r="1111" spans="9:14" x14ac:dyDescent="0.25">
      <c r="I1111" s="29" t="s">
        <v>8219</v>
      </c>
      <c r="J1111">
        <v>301</v>
      </c>
      <c r="M1111" t="s">
        <v>8221</v>
      </c>
      <c r="N1111">
        <v>2</v>
      </c>
    </row>
    <row r="1112" spans="9:14" x14ac:dyDescent="0.25">
      <c r="I1112" s="29" t="s">
        <v>8219</v>
      </c>
      <c r="J1112">
        <v>144</v>
      </c>
      <c r="M1112" t="s">
        <v>8221</v>
      </c>
      <c r="N1112">
        <v>1</v>
      </c>
    </row>
    <row r="1113" spans="9:14" x14ac:dyDescent="0.25">
      <c r="I1113" s="29" t="s">
        <v>8219</v>
      </c>
      <c r="J1113">
        <v>539</v>
      </c>
      <c r="M1113" t="s">
        <v>8221</v>
      </c>
      <c r="N1113">
        <v>3</v>
      </c>
    </row>
    <row r="1114" spans="9:14" x14ac:dyDescent="0.25">
      <c r="I1114" s="29" t="s">
        <v>8219</v>
      </c>
      <c r="J1114">
        <v>498</v>
      </c>
      <c r="M1114" t="s">
        <v>8221</v>
      </c>
      <c r="N1114">
        <v>7</v>
      </c>
    </row>
    <row r="1115" spans="9:14" x14ac:dyDescent="0.25">
      <c r="I1115" s="29" t="s">
        <v>8219</v>
      </c>
      <c r="J1115">
        <v>1113</v>
      </c>
      <c r="M1115" t="s">
        <v>8221</v>
      </c>
      <c r="N1115">
        <v>9</v>
      </c>
    </row>
    <row r="1116" spans="9:14" x14ac:dyDescent="0.25">
      <c r="I1116" s="29" t="s">
        <v>8219</v>
      </c>
      <c r="J1116">
        <v>988</v>
      </c>
      <c r="M1116" t="s">
        <v>8221</v>
      </c>
      <c r="N1116">
        <v>20</v>
      </c>
    </row>
    <row r="1117" spans="9:14" x14ac:dyDescent="0.25">
      <c r="I1117" s="29" t="s">
        <v>8219</v>
      </c>
      <c r="J1117">
        <v>391</v>
      </c>
      <c r="M1117" t="s">
        <v>8221</v>
      </c>
      <c r="N1117">
        <v>6</v>
      </c>
    </row>
    <row r="1118" spans="9:14" x14ac:dyDescent="0.25">
      <c r="I1118" s="29" t="s">
        <v>8219</v>
      </c>
      <c r="J1118">
        <v>28</v>
      </c>
      <c r="M1118" t="s">
        <v>8221</v>
      </c>
      <c r="N1118">
        <v>13</v>
      </c>
    </row>
    <row r="1119" spans="9:14" x14ac:dyDescent="0.25">
      <c r="I1119" s="29" t="s">
        <v>8219</v>
      </c>
      <c r="J1119">
        <v>147</v>
      </c>
      <c r="M1119" t="s">
        <v>8221</v>
      </c>
      <c r="N1119">
        <v>1</v>
      </c>
    </row>
    <row r="1120" spans="9:14" x14ac:dyDescent="0.25">
      <c r="I1120" s="29" t="s">
        <v>8219</v>
      </c>
      <c r="J1120">
        <v>680</v>
      </c>
      <c r="M1120" t="s">
        <v>8221</v>
      </c>
      <c r="N1120">
        <v>202</v>
      </c>
    </row>
    <row r="1121" spans="9:14" x14ac:dyDescent="0.25">
      <c r="I1121" s="29" t="s">
        <v>8219</v>
      </c>
      <c r="J1121">
        <v>983</v>
      </c>
      <c r="M1121" t="s">
        <v>8221</v>
      </c>
      <c r="N1121">
        <v>0</v>
      </c>
    </row>
    <row r="1122" spans="9:14" x14ac:dyDescent="0.25">
      <c r="I1122" s="29" t="s">
        <v>8219</v>
      </c>
      <c r="J1122">
        <v>79</v>
      </c>
      <c r="M1122" t="s">
        <v>8221</v>
      </c>
      <c r="N1122">
        <v>1</v>
      </c>
    </row>
    <row r="1123" spans="9:14" x14ac:dyDescent="0.25">
      <c r="I1123" s="29" t="s">
        <v>8219</v>
      </c>
      <c r="J1123">
        <v>426</v>
      </c>
      <c r="M1123" t="s">
        <v>8221</v>
      </c>
      <c r="N1123">
        <v>0</v>
      </c>
    </row>
    <row r="1124" spans="9:14" x14ac:dyDescent="0.25">
      <c r="I1124" s="29" t="s">
        <v>8219</v>
      </c>
      <c r="J1124">
        <v>96</v>
      </c>
      <c r="M1124" t="s">
        <v>8221</v>
      </c>
      <c r="N1124">
        <v>2</v>
      </c>
    </row>
    <row r="1125" spans="9:14" x14ac:dyDescent="0.25">
      <c r="I1125" s="29" t="s">
        <v>8219</v>
      </c>
      <c r="J1125">
        <v>163</v>
      </c>
      <c r="M1125" t="s">
        <v>8221</v>
      </c>
      <c r="N1125">
        <v>13</v>
      </c>
    </row>
    <row r="1126" spans="9:14" x14ac:dyDescent="0.25">
      <c r="I1126" s="29" t="s">
        <v>8219</v>
      </c>
      <c r="J1126">
        <v>2525</v>
      </c>
      <c r="M1126" t="s">
        <v>8221</v>
      </c>
      <c r="N1126">
        <v>9</v>
      </c>
    </row>
    <row r="1127" spans="9:14" x14ac:dyDescent="0.25">
      <c r="I1127" s="29" t="s">
        <v>8219</v>
      </c>
      <c r="J1127">
        <v>2035</v>
      </c>
      <c r="M1127" t="s">
        <v>8221</v>
      </c>
      <c r="N1127">
        <v>2</v>
      </c>
    </row>
    <row r="1128" spans="9:14" x14ac:dyDescent="0.25">
      <c r="I1128" s="29" t="s">
        <v>8219</v>
      </c>
      <c r="J1128">
        <v>290</v>
      </c>
      <c r="M1128" t="s">
        <v>8221</v>
      </c>
      <c r="N1128">
        <v>0</v>
      </c>
    </row>
    <row r="1129" spans="9:14" x14ac:dyDescent="0.25">
      <c r="I1129" s="29" t="s">
        <v>8219</v>
      </c>
      <c r="J1129">
        <v>1980</v>
      </c>
      <c r="M1129" t="s">
        <v>8221</v>
      </c>
      <c r="N1129">
        <v>35</v>
      </c>
    </row>
    <row r="1130" spans="9:14" x14ac:dyDescent="0.25">
      <c r="I1130" s="29" t="s">
        <v>8219</v>
      </c>
      <c r="J1130">
        <v>57</v>
      </c>
      <c r="M1130" t="s">
        <v>8221</v>
      </c>
      <c r="N1130">
        <v>2</v>
      </c>
    </row>
    <row r="1131" spans="9:14" x14ac:dyDescent="0.25">
      <c r="I1131" s="29" t="s">
        <v>8219</v>
      </c>
      <c r="J1131">
        <v>380</v>
      </c>
      <c r="M1131" t="s">
        <v>8221</v>
      </c>
      <c r="N1131">
        <v>3</v>
      </c>
    </row>
    <row r="1132" spans="9:14" x14ac:dyDescent="0.25">
      <c r="I1132" s="29" t="s">
        <v>8219</v>
      </c>
      <c r="J1132">
        <v>128</v>
      </c>
      <c r="M1132" t="s">
        <v>8221</v>
      </c>
      <c r="N1132">
        <v>0</v>
      </c>
    </row>
    <row r="1133" spans="9:14" x14ac:dyDescent="0.25">
      <c r="I1133" s="29" t="s">
        <v>8219</v>
      </c>
      <c r="J1133">
        <v>180</v>
      </c>
      <c r="M1133" t="s">
        <v>8221</v>
      </c>
      <c r="N1133">
        <v>1</v>
      </c>
    </row>
    <row r="1134" spans="9:14" x14ac:dyDescent="0.25">
      <c r="I1134" s="29" t="s">
        <v>8219</v>
      </c>
      <c r="J1134">
        <v>571</v>
      </c>
      <c r="M1134" t="s">
        <v>8221</v>
      </c>
      <c r="N1134">
        <v>0</v>
      </c>
    </row>
    <row r="1135" spans="9:14" x14ac:dyDescent="0.25">
      <c r="I1135" s="29" t="s">
        <v>8219</v>
      </c>
      <c r="J1135">
        <v>480</v>
      </c>
      <c r="M1135" t="s">
        <v>8221</v>
      </c>
      <c r="N1135">
        <v>0</v>
      </c>
    </row>
    <row r="1136" spans="9:14" x14ac:dyDescent="0.25">
      <c r="I1136" s="29" t="s">
        <v>8219</v>
      </c>
      <c r="J1136">
        <v>249</v>
      </c>
      <c r="M1136" t="s">
        <v>8221</v>
      </c>
      <c r="N1136">
        <v>3</v>
      </c>
    </row>
    <row r="1137" spans="9:14" x14ac:dyDescent="0.25">
      <c r="I1137" s="29" t="s">
        <v>8219</v>
      </c>
      <c r="J1137">
        <v>84</v>
      </c>
      <c r="M1137" t="s">
        <v>8221</v>
      </c>
      <c r="N1137">
        <v>11</v>
      </c>
    </row>
    <row r="1138" spans="9:14" x14ac:dyDescent="0.25">
      <c r="I1138" s="29" t="s">
        <v>8219</v>
      </c>
      <c r="J1138">
        <v>197</v>
      </c>
      <c r="M1138" t="s">
        <v>8221</v>
      </c>
      <c r="N1138">
        <v>6</v>
      </c>
    </row>
    <row r="1139" spans="9:14" x14ac:dyDescent="0.25">
      <c r="I1139" s="29" t="s">
        <v>8219</v>
      </c>
      <c r="J1139">
        <v>271</v>
      </c>
      <c r="M1139" t="s">
        <v>8221</v>
      </c>
      <c r="N1139">
        <v>0</v>
      </c>
    </row>
    <row r="1140" spans="9:14" x14ac:dyDescent="0.25">
      <c r="I1140" s="29" t="s">
        <v>8219</v>
      </c>
      <c r="J1140">
        <v>50</v>
      </c>
      <c r="M1140" t="s">
        <v>8221</v>
      </c>
      <c r="N1140">
        <v>67</v>
      </c>
    </row>
    <row r="1141" spans="9:14" x14ac:dyDescent="0.25">
      <c r="I1141" s="29" t="s">
        <v>8219</v>
      </c>
      <c r="J1141">
        <v>169</v>
      </c>
      <c r="M1141" t="s">
        <v>8221</v>
      </c>
      <c r="N1141">
        <v>23</v>
      </c>
    </row>
    <row r="1142" spans="9:14" x14ac:dyDescent="0.25">
      <c r="I1142" s="29" t="s">
        <v>8219</v>
      </c>
      <c r="J1142">
        <v>205</v>
      </c>
      <c r="M1142" t="s">
        <v>8221</v>
      </c>
      <c r="N1142">
        <v>72</v>
      </c>
    </row>
    <row r="1143" spans="9:14" x14ac:dyDescent="0.25">
      <c r="I1143" s="29" t="s">
        <v>8219</v>
      </c>
      <c r="J1143">
        <v>206</v>
      </c>
      <c r="M1143" t="s">
        <v>8221</v>
      </c>
      <c r="N1143">
        <v>2</v>
      </c>
    </row>
    <row r="1144" spans="9:14" x14ac:dyDescent="0.25">
      <c r="I1144" s="29" t="s">
        <v>8219</v>
      </c>
      <c r="J1144">
        <v>84</v>
      </c>
      <c r="M1144" t="s">
        <v>8221</v>
      </c>
      <c r="N1144">
        <v>15</v>
      </c>
    </row>
    <row r="1145" spans="9:14" x14ac:dyDescent="0.25">
      <c r="I1145" s="29" t="s">
        <v>8219</v>
      </c>
      <c r="J1145">
        <v>210</v>
      </c>
      <c r="M1145" t="s">
        <v>8221</v>
      </c>
      <c r="N1145">
        <v>1</v>
      </c>
    </row>
    <row r="1146" spans="9:14" x14ac:dyDescent="0.25">
      <c r="I1146" s="29" t="s">
        <v>8219</v>
      </c>
      <c r="J1146">
        <v>181</v>
      </c>
      <c r="M1146" t="s">
        <v>8221</v>
      </c>
      <c r="N1146">
        <v>2</v>
      </c>
    </row>
    <row r="1147" spans="9:14" x14ac:dyDescent="0.25">
      <c r="I1147" s="29" t="s">
        <v>8219</v>
      </c>
      <c r="J1147">
        <v>60</v>
      </c>
      <c r="M1147" t="s">
        <v>8221</v>
      </c>
      <c r="N1147">
        <v>7</v>
      </c>
    </row>
    <row r="1148" spans="9:14" x14ac:dyDescent="0.25">
      <c r="I1148" s="29" t="s">
        <v>8219</v>
      </c>
      <c r="J1148">
        <v>445</v>
      </c>
      <c r="M1148" t="s">
        <v>8221</v>
      </c>
      <c r="N1148">
        <v>16</v>
      </c>
    </row>
    <row r="1149" spans="9:14" x14ac:dyDescent="0.25">
      <c r="I1149" s="29" t="s">
        <v>8219</v>
      </c>
      <c r="J1149">
        <v>17</v>
      </c>
      <c r="M1149" t="s">
        <v>8221</v>
      </c>
      <c r="N1149">
        <v>117</v>
      </c>
    </row>
    <row r="1150" spans="9:14" x14ac:dyDescent="0.25">
      <c r="I1150" s="29" t="s">
        <v>8219</v>
      </c>
      <c r="J1150">
        <v>194</v>
      </c>
      <c r="M1150" t="s">
        <v>8221</v>
      </c>
      <c r="N1150">
        <v>2</v>
      </c>
    </row>
    <row r="1151" spans="9:14" x14ac:dyDescent="0.25">
      <c r="I1151" s="29" t="s">
        <v>8219</v>
      </c>
      <c r="J1151">
        <v>404</v>
      </c>
      <c r="M1151" t="s">
        <v>8221</v>
      </c>
      <c r="N1151">
        <v>7</v>
      </c>
    </row>
    <row r="1152" spans="9:14" x14ac:dyDescent="0.25">
      <c r="I1152" s="29" t="s">
        <v>8219</v>
      </c>
      <c r="J1152">
        <v>194</v>
      </c>
      <c r="M1152" t="s">
        <v>8221</v>
      </c>
      <c r="N1152">
        <v>3</v>
      </c>
    </row>
    <row r="1153" spans="9:14" x14ac:dyDescent="0.25">
      <c r="I1153" s="29" t="s">
        <v>8219</v>
      </c>
      <c r="J1153">
        <v>902</v>
      </c>
      <c r="M1153" t="s">
        <v>8221</v>
      </c>
      <c r="N1153">
        <v>20</v>
      </c>
    </row>
    <row r="1154" spans="9:14" x14ac:dyDescent="0.25">
      <c r="I1154" s="29" t="s">
        <v>8219</v>
      </c>
      <c r="J1154">
        <v>1670</v>
      </c>
      <c r="M1154" t="s">
        <v>8221</v>
      </c>
      <c r="N1154">
        <v>50</v>
      </c>
    </row>
    <row r="1155" spans="9:14" x14ac:dyDescent="0.25">
      <c r="I1155" s="29" t="s">
        <v>8219</v>
      </c>
      <c r="J1155">
        <v>1328</v>
      </c>
      <c r="M1155" t="s">
        <v>8221</v>
      </c>
      <c r="N1155">
        <v>2</v>
      </c>
    </row>
    <row r="1156" spans="9:14" x14ac:dyDescent="0.25">
      <c r="I1156" s="29" t="s">
        <v>8219</v>
      </c>
      <c r="J1156">
        <v>944</v>
      </c>
      <c r="M1156" t="s">
        <v>8221</v>
      </c>
      <c r="N1156">
        <v>3</v>
      </c>
    </row>
    <row r="1157" spans="9:14" x14ac:dyDescent="0.25">
      <c r="I1157" s="29" t="s">
        <v>8219</v>
      </c>
      <c r="J1157">
        <v>147</v>
      </c>
      <c r="M1157" t="s">
        <v>8221</v>
      </c>
      <c r="N1157">
        <v>27</v>
      </c>
    </row>
    <row r="1158" spans="9:14" x14ac:dyDescent="0.25">
      <c r="I1158" s="29" t="s">
        <v>8219</v>
      </c>
      <c r="J1158">
        <v>99</v>
      </c>
      <c r="M1158" t="s">
        <v>8221</v>
      </c>
      <c r="N1158">
        <v>7</v>
      </c>
    </row>
    <row r="1159" spans="9:14" x14ac:dyDescent="0.25">
      <c r="I1159" s="29" t="s">
        <v>8219</v>
      </c>
      <c r="J1159">
        <v>79</v>
      </c>
      <c r="M1159" t="s">
        <v>8221</v>
      </c>
      <c r="N1159">
        <v>5</v>
      </c>
    </row>
    <row r="1160" spans="9:14" x14ac:dyDescent="0.25">
      <c r="I1160" s="29" t="s">
        <v>8219</v>
      </c>
      <c r="J1160">
        <v>75</v>
      </c>
      <c r="M1160" t="s">
        <v>8221</v>
      </c>
      <c r="N1160">
        <v>0</v>
      </c>
    </row>
    <row r="1161" spans="9:14" x14ac:dyDescent="0.25">
      <c r="I1161" s="29" t="s">
        <v>8219</v>
      </c>
      <c r="J1161">
        <v>207</v>
      </c>
      <c r="M1161" t="s">
        <v>8221</v>
      </c>
      <c r="N1161">
        <v>3</v>
      </c>
    </row>
    <row r="1162" spans="9:14" x14ac:dyDescent="0.25">
      <c r="I1162" s="29" t="s">
        <v>8219</v>
      </c>
      <c r="J1162">
        <v>102</v>
      </c>
      <c r="M1162" t="s">
        <v>8221</v>
      </c>
      <c r="N1162">
        <v>6</v>
      </c>
    </row>
    <row r="1163" spans="9:14" x14ac:dyDescent="0.25">
      <c r="I1163" s="29" t="s">
        <v>8219</v>
      </c>
      <c r="J1163">
        <v>32</v>
      </c>
      <c r="M1163" t="s">
        <v>8221</v>
      </c>
      <c r="N1163">
        <v>9</v>
      </c>
    </row>
    <row r="1164" spans="9:14" x14ac:dyDescent="0.25">
      <c r="I1164" s="29" t="s">
        <v>8219</v>
      </c>
      <c r="J1164">
        <v>480</v>
      </c>
      <c r="M1164" t="s">
        <v>8221</v>
      </c>
      <c r="N1164">
        <v>3</v>
      </c>
    </row>
    <row r="1165" spans="9:14" x14ac:dyDescent="0.25">
      <c r="I1165" s="29" t="s">
        <v>8219</v>
      </c>
      <c r="J1165">
        <v>11</v>
      </c>
      <c r="M1165" t="s">
        <v>8221</v>
      </c>
      <c r="N1165">
        <v>2</v>
      </c>
    </row>
    <row r="1166" spans="9:14" x14ac:dyDescent="0.25">
      <c r="I1166" s="29" t="s">
        <v>8219</v>
      </c>
      <c r="J1166">
        <v>12</v>
      </c>
      <c r="M1166" t="s">
        <v>8221</v>
      </c>
      <c r="N1166">
        <v>3</v>
      </c>
    </row>
    <row r="1167" spans="9:14" x14ac:dyDescent="0.25">
      <c r="I1167" s="29" t="s">
        <v>8219</v>
      </c>
      <c r="J1167">
        <v>48</v>
      </c>
      <c r="M1167" t="s">
        <v>8221</v>
      </c>
      <c r="N1167">
        <v>45</v>
      </c>
    </row>
    <row r="1168" spans="9:14" x14ac:dyDescent="0.25">
      <c r="I1168" s="29" t="s">
        <v>8219</v>
      </c>
      <c r="J1168">
        <v>59</v>
      </c>
      <c r="M1168" t="s">
        <v>8221</v>
      </c>
      <c r="N1168">
        <v>9</v>
      </c>
    </row>
    <row r="1169" spans="9:14" x14ac:dyDescent="0.25">
      <c r="I1169" s="29" t="s">
        <v>8219</v>
      </c>
      <c r="J1169">
        <v>79</v>
      </c>
      <c r="M1169" t="s">
        <v>8221</v>
      </c>
      <c r="N1169">
        <v>9</v>
      </c>
    </row>
    <row r="1170" spans="9:14" x14ac:dyDescent="0.25">
      <c r="I1170" s="29" t="s">
        <v>8219</v>
      </c>
      <c r="J1170">
        <v>14</v>
      </c>
      <c r="M1170" t="s">
        <v>8221</v>
      </c>
      <c r="N1170">
        <v>21</v>
      </c>
    </row>
    <row r="1171" spans="9:14" x14ac:dyDescent="0.25">
      <c r="I1171" s="29" t="s">
        <v>8219</v>
      </c>
      <c r="J1171">
        <v>106</v>
      </c>
      <c r="M1171" t="s">
        <v>8221</v>
      </c>
      <c r="N1171">
        <v>17</v>
      </c>
    </row>
    <row r="1172" spans="9:14" x14ac:dyDescent="0.25">
      <c r="I1172" s="29" t="s">
        <v>8219</v>
      </c>
      <c r="J1172">
        <v>25</v>
      </c>
      <c r="M1172" t="s">
        <v>8221</v>
      </c>
      <c r="N1172">
        <v>1</v>
      </c>
    </row>
    <row r="1173" spans="9:14" x14ac:dyDescent="0.25">
      <c r="I1173" s="29" t="s">
        <v>8219</v>
      </c>
      <c r="J1173">
        <v>25</v>
      </c>
      <c r="M1173" t="s">
        <v>8221</v>
      </c>
      <c r="N1173">
        <v>1</v>
      </c>
    </row>
    <row r="1174" spans="9:14" x14ac:dyDescent="0.25">
      <c r="I1174" s="29" t="s">
        <v>8219</v>
      </c>
      <c r="J1174">
        <v>29</v>
      </c>
      <c r="M1174" t="s">
        <v>8221</v>
      </c>
      <c r="N1174">
        <v>14</v>
      </c>
    </row>
    <row r="1175" spans="9:14" x14ac:dyDescent="0.25">
      <c r="I1175" s="29" t="s">
        <v>8219</v>
      </c>
      <c r="J1175">
        <v>43</v>
      </c>
      <c r="M1175" t="s">
        <v>8221</v>
      </c>
      <c r="N1175">
        <v>42</v>
      </c>
    </row>
    <row r="1176" spans="9:14" x14ac:dyDescent="0.25">
      <c r="I1176" s="29" t="s">
        <v>8219</v>
      </c>
      <c r="J1176">
        <v>46</v>
      </c>
      <c r="M1176" t="s">
        <v>8221</v>
      </c>
      <c r="N1176">
        <v>27</v>
      </c>
    </row>
    <row r="1177" spans="9:14" x14ac:dyDescent="0.25">
      <c r="I1177" s="29" t="s">
        <v>8219</v>
      </c>
      <c r="J1177">
        <v>27</v>
      </c>
      <c r="M1177" t="s">
        <v>8221</v>
      </c>
      <c r="N1177">
        <v>5</v>
      </c>
    </row>
    <row r="1178" spans="9:14" x14ac:dyDescent="0.25">
      <c r="I1178" s="29" t="s">
        <v>8219</v>
      </c>
      <c r="J1178">
        <v>112</v>
      </c>
      <c r="M1178" t="s">
        <v>8221</v>
      </c>
      <c r="N1178">
        <v>13</v>
      </c>
    </row>
    <row r="1179" spans="9:14" x14ac:dyDescent="0.25">
      <c r="I1179" s="29" t="s">
        <v>8219</v>
      </c>
      <c r="J1179">
        <v>34</v>
      </c>
      <c r="M1179" t="s">
        <v>8221</v>
      </c>
      <c r="N1179">
        <v>12</v>
      </c>
    </row>
    <row r="1180" spans="9:14" x14ac:dyDescent="0.25">
      <c r="I1180" s="29" t="s">
        <v>8219</v>
      </c>
      <c r="J1180">
        <v>145</v>
      </c>
      <c r="M1180" t="s">
        <v>8221</v>
      </c>
      <c r="N1180">
        <v>90</v>
      </c>
    </row>
    <row r="1181" spans="9:14" x14ac:dyDescent="0.25">
      <c r="I1181" s="29" t="s">
        <v>8219</v>
      </c>
      <c r="J1181">
        <v>19</v>
      </c>
      <c r="M1181" t="s">
        <v>8221</v>
      </c>
      <c r="N1181">
        <v>2</v>
      </c>
    </row>
    <row r="1182" spans="9:14" x14ac:dyDescent="0.25">
      <c r="I1182" s="29" t="s">
        <v>8219</v>
      </c>
      <c r="J1182">
        <v>288</v>
      </c>
      <c r="M1182" t="s">
        <v>8221</v>
      </c>
      <c r="N1182">
        <v>5</v>
      </c>
    </row>
    <row r="1183" spans="9:14" x14ac:dyDescent="0.25">
      <c r="I1183" s="29" t="s">
        <v>8219</v>
      </c>
      <c r="J1183">
        <v>14</v>
      </c>
      <c r="M1183" t="s">
        <v>8221</v>
      </c>
      <c r="N1183">
        <v>31</v>
      </c>
    </row>
    <row r="1184" spans="9:14" x14ac:dyDescent="0.25">
      <c r="I1184" s="29" t="s">
        <v>8219</v>
      </c>
      <c r="J1184">
        <v>7</v>
      </c>
      <c r="M1184" t="s">
        <v>8221</v>
      </c>
      <c r="N1184">
        <v>4</v>
      </c>
    </row>
    <row r="1185" spans="9:14" x14ac:dyDescent="0.25">
      <c r="I1185" s="29" t="s">
        <v>8219</v>
      </c>
      <c r="J1185">
        <v>211</v>
      </c>
      <c r="M1185" t="s">
        <v>8221</v>
      </c>
      <c r="N1185">
        <v>29</v>
      </c>
    </row>
    <row r="1186" spans="9:14" x14ac:dyDescent="0.25">
      <c r="I1186" s="29" t="s">
        <v>8219</v>
      </c>
      <c r="J1186">
        <v>85</v>
      </c>
      <c r="M1186" t="s">
        <v>8221</v>
      </c>
      <c r="N1186">
        <v>2</v>
      </c>
    </row>
    <row r="1187" spans="9:14" x14ac:dyDescent="0.25">
      <c r="I1187" s="29" t="s">
        <v>8219</v>
      </c>
      <c r="J1187">
        <v>103</v>
      </c>
      <c r="M1187" t="s">
        <v>8221</v>
      </c>
      <c r="N1187">
        <v>114</v>
      </c>
    </row>
    <row r="1188" spans="9:14" x14ac:dyDescent="0.25">
      <c r="I1188" s="29" t="s">
        <v>8219</v>
      </c>
      <c r="J1188">
        <v>113</v>
      </c>
      <c r="M1188" t="s">
        <v>8221</v>
      </c>
      <c r="N1188">
        <v>1</v>
      </c>
    </row>
    <row r="1189" spans="9:14" x14ac:dyDescent="0.25">
      <c r="I1189" s="29" t="s">
        <v>8219</v>
      </c>
      <c r="J1189">
        <v>167</v>
      </c>
      <c r="M1189" t="s">
        <v>8221</v>
      </c>
      <c r="N1189">
        <v>76</v>
      </c>
    </row>
    <row r="1190" spans="9:14" x14ac:dyDescent="0.25">
      <c r="I1190" s="29" t="s">
        <v>8219</v>
      </c>
      <c r="J1190">
        <v>73</v>
      </c>
      <c r="M1190" t="s">
        <v>8221</v>
      </c>
      <c r="N1190">
        <v>9</v>
      </c>
    </row>
    <row r="1191" spans="9:14" x14ac:dyDescent="0.25">
      <c r="I1191" s="29" t="s">
        <v>8219</v>
      </c>
      <c r="J1191">
        <v>75</v>
      </c>
      <c r="M1191" t="s">
        <v>8221</v>
      </c>
      <c r="N1191">
        <v>37</v>
      </c>
    </row>
    <row r="1192" spans="9:14" x14ac:dyDescent="0.25">
      <c r="I1192" s="29" t="s">
        <v>8219</v>
      </c>
      <c r="J1192">
        <v>614</v>
      </c>
      <c r="M1192" t="s">
        <v>8221</v>
      </c>
      <c r="N1192">
        <v>0</v>
      </c>
    </row>
    <row r="1193" spans="9:14" x14ac:dyDescent="0.25">
      <c r="I1193" s="29" t="s">
        <v>8219</v>
      </c>
      <c r="J1193">
        <v>107</v>
      </c>
      <c r="M1193" t="s">
        <v>8221</v>
      </c>
      <c r="N1193">
        <v>1</v>
      </c>
    </row>
    <row r="1194" spans="9:14" x14ac:dyDescent="0.25">
      <c r="I1194" s="29" t="s">
        <v>8219</v>
      </c>
      <c r="J1194">
        <v>1224</v>
      </c>
      <c r="M1194" t="s">
        <v>8221</v>
      </c>
      <c r="N1194">
        <v>10</v>
      </c>
    </row>
    <row r="1195" spans="9:14" x14ac:dyDescent="0.25">
      <c r="I1195" s="29" t="s">
        <v>8219</v>
      </c>
      <c r="J1195">
        <v>104</v>
      </c>
      <c r="M1195" t="s">
        <v>8221</v>
      </c>
      <c r="N1195">
        <v>1</v>
      </c>
    </row>
    <row r="1196" spans="9:14" x14ac:dyDescent="0.25">
      <c r="I1196" s="29" t="s">
        <v>8219</v>
      </c>
      <c r="J1196">
        <v>79</v>
      </c>
      <c r="M1196" t="s">
        <v>8221</v>
      </c>
      <c r="N1196">
        <v>2</v>
      </c>
    </row>
    <row r="1197" spans="9:14" x14ac:dyDescent="0.25">
      <c r="I1197" s="29" t="s">
        <v>8219</v>
      </c>
      <c r="J1197">
        <v>157</v>
      </c>
      <c r="M1197" t="s">
        <v>8221</v>
      </c>
      <c r="N1197">
        <v>1</v>
      </c>
    </row>
    <row r="1198" spans="9:14" x14ac:dyDescent="0.25">
      <c r="I1198" s="29" t="s">
        <v>8219</v>
      </c>
      <c r="J1198">
        <v>50</v>
      </c>
      <c r="M1198" t="s">
        <v>8221</v>
      </c>
      <c r="N1198">
        <v>10</v>
      </c>
    </row>
    <row r="1199" spans="9:14" x14ac:dyDescent="0.25">
      <c r="I1199" s="29" t="s">
        <v>8219</v>
      </c>
      <c r="J1199">
        <v>64</v>
      </c>
      <c r="M1199" t="s">
        <v>8221</v>
      </c>
      <c r="N1199">
        <v>9</v>
      </c>
    </row>
    <row r="1200" spans="9:14" x14ac:dyDescent="0.25">
      <c r="I1200" s="29" t="s">
        <v>8219</v>
      </c>
      <c r="J1200">
        <v>200</v>
      </c>
      <c r="M1200" t="s">
        <v>8221</v>
      </c>
      <c r="N1200">
        <v>19</v>
      </c>
    </row>
    <row r="1201" spans="9:14" x14ac:dyDescent="0.25">
      <c r="I1201" s="29" t="s">
        <v>8219</v>
      </c>
      <c r="J1201">
        <v>22</v>
      </c>
      <c r="M1201" t="s">
        <v>8221</v>
      </c>
      <c r="N1201">
        <v>0</v>
      </c>
    </row>
    <row r="1202" spans="9:14" x14ac:dyDescent="0.25">
      <c r="I1202" s="29" t="s">
        <v>8219</v>
      </c>
      <c r="J1202">
        <v>163</v>
      </c>
      <c r="M1202" t="s">
        <v>8221</v>
      </c>
      <c r="N1202">
        <v>4</v>
      </c>
    </row>
    <row r="1203" spans="9:14" x14ac:dyDescent="0.25">
      <c r="I1203" s="29" t="s">
        <v>8219</v>
      </c>
      <c r="J1203">
        <v>77</v>
      </c>
      <c r="M1203" t="s">
        <v>8221</v>
      </c>
      <c r="N1203">
        <v>8</v>
      </c>
    </row>
    <row r="1204" spans="9:14" x14ac:dyDescent="0.25">
      <c r="I1204" s="29" t="s">
        <v>8219</v>
      </c>
      <c r="J1204">
        <v>89</v>
      </c>
      <c r="M1204" t="s">
        <v>8221</v>
      </c>
      <c r="N1204">
        <v>24</v>
      </c>
    </row>
    <row r="1205" spans="9:14" x14ac:dyDescent="0.25">
      <c r="I1205" s="29" t="s">
        <v>8219</v>
      </c>
      <c r="J1205">
        <v>3355</v>
      </c>
      <c r="M1205" t="s">
        <v>8221</v>
      </c>
      <c r="N1205">
        <v>0</v>
      </c>
    </row>
    <row r="1206" spans="9:14" x14ac:dyDescent="0.25">
      <c r="I1206" s="29" t="s">
        <v>8219</v>
      </c>
      <c r="J1206">
        <v>537</v>
      </c>
      <c r="M1206" t="s">
        <v>8221</v>
      </c>
      <c r="N1206">
        <v>39</v>
      </c>
    </row>
    <row r="1207" spans="9:14" x14ac:dyDescent="0.25">
      <c r="I1207" s="29" t="s">
        <v>8219</v>
      </c>
      <c r="J1207">
        <v>125</v>
      </c>
      <c r="M1207" t="s">
        <v>8221</v>
      </c>
      <c r="N1207">
        <v>6</v>
      </c>
    </row>
    <row r="1208" spans="9:14" x14ac:dyDescent="0.25">
      <c r="I1208" s="29" t="s">
        <v>8219</v>
      </c>
      <c r="J1208">
        <v>163</v>
      </c>
      <c r="M1208" t="s">
        <v>8221</v>
      </c>
      <c r="N1208">
        <v>4</v>
      </c>
    </row>
    <row r="1209" spans="9:14" x14ac:dyDescent="0.25">
      <c r="I1209" s="29" t="s">
        <v>8219</v>
      </c>
      <c r="J1209">
        <v>283</v>
      </c>
      <c r="M1209" t="s">
        <v>8221</v>
      </c>
      <c r="N1209">
        <v>3</v>
      </c>
    </row>
    <row r="1210" spans="9:14" x14ac:dyDescent="0.25">
      <c r="I1210" s="29" t="s">
        <v>8219</v>
      </c>
      <c r="J1210">
        <v>352</v>
      </c>
      <c r="M1210" t="s">
        <v>8221</v>
      </c>
      <c r="N1210">
        <v>53</v>
      </c>
    </row>
    <row r="1211" spans="9:14" x14ac:dyDescent="0.25">
      <c r="I1211" s="29" t="s">
        <v>8219</v>
      </c>
      <c r="J1211">
        <v>94</v>
      </c>
      <c r="M1211" t="s">
        <v>8221</v>
      </c>
      <c r="N1211">
        <v>1</v>
      </c>
    </row>
    <row r="1212" spans="9:14" x14ac:dyDescent="0.25">
      <c r="I1212" s="29" t="s">
        <v>8219</v>
      </c>
      <c r="J1212">
        <v>67</v>
      </c>
      <c r="M1212" t="s">
        <v>8221</v>
      </c>
      <c r="N1212">
        <v>2</v>
      </c>
    </row>
    <row r="1213" spans="9:14" x14ac:dyDescent="0.25">
      <c r="I1213" s="29" t="s">
        <v>8219</v>
      </c>
      <c r="J1213">
        <v>221</v>
      </c>
      <c r="M1213" t="s">
        <v>8221</v>
      </c>
      <c r="N1213">
        <v>25</v>
      </c>
    </row>
    <row r="1214" spans="9:14" x14ac:dyDescent="0.25">
      <c r="I1214" s="29" t="s">
        <v>8219</v>
      </c>
      <c r="J1214">
        <v>2165</v>
      </c>
      <c r="M1214" t="s">
        <v>8221</v>
      </c>
      <c r="N1214">
        <v>6</v>
      </c>
    </row>
    <row r="1215" spans="9:14" x14ac:dyDescent="0.25">
      <c r="I1215" s="29" t="s">
        <v>8219</v>
      </c>
      <c r="J1215">
        <v>179</v>
      </c>
      <c r="M1215" t="s">
        <v>8221</v>
      </c>
      <c r="N1215">
        <v>0</v>
      </c>
    </row>
    <row r="1216" spans="9:14" x14ac:dyDescent="0.25">
      <c r="I1216" s="29" t="s">
        <v>8219</v>
      </c>
      <c r="J1216">
        <v>123</v>
      </c>
      <c r="M1216" t="s">
        <v>8221</v>
      </c>
      <c r="N1216">
        <v>12</v>
      </c>
    </row>
    <row r="1217" spans="9:14" x14ac:dyDescent="0.25">
      <c r="I1217" s="29" t="s">
        <v>8219</v>
      </c>
      <c r="J1217">
        <v>1104</v>
      </c>
      <c r="M1217" t="s">
        <v>8221</v>
      </c>
      <c r="N1217">
        <v>0</v>
      </c>
    </row>
    <row r="1218" spans="9:14" x14ac:dyDescent="0.25">
      <c r="I1218" s="29" t="s">
        <v>8219</v>
      </c>
      <c r="J1218">
        <v>403</v>
      </c>
      <c r="M1218" t="s">
        <v>8221</v>
      </c>
      <c r="N1218">
        <v>36</v>
      </c>
    </row>
    <row r="1219" spans="9:14" x14ac:dyDescent="0.25">
      <c r="I1219" s="29" t="s">
        <v>8219</v>
      </c>
      <c r="J1219">
        <v>109</v>
      </c>
      <c r="M1219" t="s">
        <v>8221</v>
      </c>
      <c r="N1219">
        <v>0</v>
      </c>
    </row>
    <row r="1220" spans="9:14" x14ac:dyDescent="0.25">
      <c r="I1220" s="29" t="s">
        <v>8219</v>
      </c>
      <c r="J1220">
        <v>372</v>
      </c>
      <c r="M1220" t="s">
        <v>8221</v>
      </c>
      <c r="N1220">
        <v>2</v>
      </c>
    </row>
    <row r="1221" spans="9:14" x14ac:dyDescent="0.25">
      <c r="I1221" s="29" t="s">
        <v>8219</v>
      </c>
      <c r="J1221">
        <v>311</v>
      </c>
      <c r="M1221" t="s">
        <v>8221</v>
      </c>
      <c r="N1221">
        <v>1</v>
      </c>
    </row>
    <row r="1222" spans="9:14" x14ac:dyDescent="0.25">
      <c r="I1222" s="29" t="s">
        <v>8219</v>
      </c>
      <c r="J1222">
        <v>61</v>
      </c>
      <c r="M1222" t="s">
        <v>8221</v>
      </c>
      <c r="N1222">
        <v>59</v>
      </c>
    </row>
    <row r="1223" spans="9:14" x14ac:dyDescent="0.25">
      <c r="I1223" s="29" t="s">
        <v>8219</v>
      </c>
      <c r="J1223">
        <v>115</v>
      </c>
      <c r="M1223" t="s">
        <v>8221</v>
      </c>
      <c r="N1223">
        <v>1</v>
      </c>
    </row>
    <row r="1224" spans="9:14" x14ac:dyDescent="0.25">
      <c r="I1224" s="29" t="s">
        <v>8219</v>
      </c>
      <c r="J1224">
        <v>111</v>
      </c>
      <c r="M1224" t="s">
        <v>8221</v>
      </c>
      <c r="N1224">
        <v>31</v>
      </c>
    </row>
    <row r="1225" spans="9:14" x14ac:dyDescent="0.25">
      <c r="I1225" s="29" t="s">
        <v>8219</v>
      </c>
      <c r="J1225">
        <v>337</v>
      </c>
      <c r="M1225" t="s">
        <v>8221</v>
      </c>
      <c r="N1225">
        <v>18</v>
      </c>
    </row>
    <row r="1226" spans="9:14" x14ac:dyDescent="0.25">
      <c r="I1226" s="29" t="s">
        <v>8219</v>
      </c>
      <c r="J1226">
        <v>9</v>
      </c>
      <c r="M1226" t="s">
        <v>8221</v>
      </c>
      <c r="N1226">
        <v>10</v>
      </c>
    </row>
    <row r="1227" spans="9:14" x14ac:dyDescent="0.25">
      <c r="I1227" s="29" t="s">
        <v>8219</v>
      </c>
      <c r="J1227">
        <v>120</v>
      </c>
      <c r="M1227" t="s">
        <v>8221</v>
      </c>
      <c r="N1227">
        <v>0</v>
      </c>
    </row>
    <row r="1228" spans="9:14" x14ac:dyDescent="0.25">
      <c r="I1228" s="29" t="s">
        <v>8219</v>
      </c>
      <c r="J1228">
        <v>102</v>
      </c>
      <c r="M1228" t="s">
        <v>8221</v>
      </c>
      <c r="N1228">
        <v>14</v>
      </c>
    </row>
    <row r="1229" spans="9:14" x14ac:dyDescent="0.25">
      <c r="I1229" s="29" t="s">
        <v>8219</v>
      </c>
      <c r="J1229">
        <v>186</v>
      </c>
      <c r="M1229" t="s">
        <v>8221</v>
      </c>
      <c r="N1229">
        <v>2</v>
      </c>
    </row>
    <row r="1230" spans="9:14" x14ac:dyDescent="0.25">
      <c r="I1230" s="29" t="s">
        <v>8219</v>
      </c>
      <c r="J1230">
        <v>15</v>
      </c>
      <c r="M1230" t="s">
        <v>8221</v>
      </c>
      <c r="N1230">
        <v>1</v>
      </c>
    </row>
    <row r="1231" spans="9:14" x14ac:dyDescent="0.25">
      <c r="I1231" s="29" t="s">
        <v>8219</v>
      </c>
      <c r="J1231">
        <v>67</v>
      </c>
      <c r="M1231" t="s">
        <v>8221</v>
      </c>
      <c r="N1231">
        <v>3</v>
      </c>
    </row>
    <row r="1232" spans="9:14" x14ac:dyDescent="0.25">
      <c r="I1232" s="29" t="s">
        <v>8219</v>
      </c>
      <c r="J1232">
        <v>130</v>
      </c>
      <c r="M1232" t="s">
        <v>8221</v>
      </c>
      <c r="N1232">
        <v>0</v>
      </c>
    </row>
    <row r="1233" spans="9:14" x14ac:dyDescent="0.25">
      <c r="I1233" s="29" t="s">
        <v>8219</v>
      </c>
      <c r="J1233">
        <v>16</v>
      </c>
      <c r="M1233" t="s">
        <v>8221</v>
      </c>
      <c r="N1233">
        <v>2</v>
      </c>
    </row>
    <row r="1234" spans="9:14" x14ac:dyDescent="0.25">
      <c r="I1234" s="29" t="s">
        <v>8219</v>
      </c>
      <c r="J1234">
        <v>67</v>
      </c>
      <c r="M1234" t="s">
        <v>8221</v>
      </c>
      <c r="N1234">
        <v>0</v>
      </c>
    </row>
    <row r="1235" spans="9:14" x14ac:dyDescent="0.25">
      <c r="I1235" s="29" t="s">
        <v>8219</v>
      </c>
      <c r="J1235">
        <v>124</v>
      </c>
      <c r="M1235" t="s">
        <v>8221</v>
      </c>
      <c r="N1235">
        <v>12</v>
      </c>
    </row>
    <row r="1236" spans="9:14" x14ac:dyDescent="0.25">
      <c r="I1236" s="29" t="s">
        <v>8219</v>
      </c>
      <c r="J1236">
        <v>80</v>
      </c>
      <c r="M1236" t="s">
        <v>8221</v>
      </c>
      <c r="N1236">
        <v>1</v>
      </c>
    </row>
    <row r="1237" spans="9:14" x14ac:dyDescent="0.25">
      <c r="I1237" s="29" t="s">
        <v>8219</v>
      </c>
      <c r="J1237">
        <v>282</v>
      </c>
      <c r="M1237" t="s">
        <v>8221</v>
      </c>
      <c r="N1237">
        <v>8</v>
      </c>
    </row>
    <row r="1238" spans="9:14" x14ac:dyDescent="0.25">
      <c r="I1238" s="29" t="s">
        <v>8219</v>
      </c>
      <c r="J1238">
        <v>68</v>
      </c>
      <c r="M1238" t="s">
        <v>8221</v>
      </c>
      <c r="N1238">
        <v>2</v>
      </c>
    </row>
    <row r="1239" spans="9:14" x14ac:dyDescent="0.25">
      <c r="I1239" s="29" t="s">
        <v>8219</v>
      </c>
      <c r="J1239">
        <v>86</v>
      </c>
      <c r="M1239" t="s">
        <v>8221</v>
      </c>
      <c r="N1239">
        <v>31</v>
      </c>
    </row>
    <row r="1240" spans="9:14" x14ac:dyDescent="0.25">
      <c r="I1240" s="29" t="s">
        <v>8219</v>
      </c>
      <c r="J1240">
        <v>115</v>
      </c>
      <c r="M1240" t="s">
        <v>8221</v>
      </c>
      <c r="N1240">
        <v>5</v>
      </c>
    </row>
    <row r="1241" spans="9:14" x14ac:dyDescent="0.25">
      <c r="I1241" s="29" t="s">
        <v>8219</v>
      </c>
      <c r="J1241">
        <v>75</v>
      </c>
      <c r="M1241" t="s">
        <v>8221</v>
      </c>
      <c r="N1241">
        <v>1</v>
      </c>
    </row>
    <row r="1242" spans="9:14" x14ac:dyDescent="0.25">
      <c r="I1242" s="29" t="s">
        <v>8219</v>
      </c>
      <c r="J1242">
        <v>43</v>
      </c>
      <c r="M1242" t="s">
        <v>8221</v>
      </c>
      <c r="N1242">
        <v>12</v>
      </c>
    </row>
    <row r="1243" spans="9:14" x14ac:dyDescent="0.25">
      <c r="I1243" s="29" t="s">
        <v>8219</v>
      </c>
      <c r="J1243">
        <v>48</v>
      </c>
      <c r="M1243" t="s">
        <v>8221</v>
      </c>
      <c r="N1243">
        <v>4</v>
      </c>
    </row>
    <row r="1244" spans="9:14" x14ac:dyDescent="0.25">
      <c r="I1244" s="29" t="s">
        <v>8219</v>
      </c>
      <c r="J1244">
        <v>52</v>
      </c>
      <c r="M1244" t="s">
        <v>8221</v>
      </c>
      <c r="N1244">
        <v>0</v>
      </c>
    </row>
    <row r="1245" spans="9:14" x14ac:dyDescent="0.25">
      <c r="I1245" s="29" t="s">
        <v>8219</v>
      </c>
      <c r="J1245">
        <v>43</v>
      </c>
      <c r="M1245" t="s">
        <v>8221</v>
      </c>
      <c r="N1245">
        <v>7</v>
      </c>
    </row>
    <row r="1246" spans="9:14" x14ac:dyDescent="0.25">
      <c r="I1246" s="29" t="s">
        <v>8219</v>
      </c>
      <c r="J1246">
        <v>58</v>
      </c>
      <c r="M1246" t="s">
        <v>8221</v>
      </c>
      <c r="N1246">
        <v>2</v>
      </c>
    </row>
    <row r="1247" spans="9:14" x14ac:dyDescent="0.25">
      <c r="I1247" s="29" t="s">
        <v>8219</v>
      </c>
      <c r="J1247">
        <v>47</v>
      </c>
      <c r="M1247" t="s">
        <v>8221</v>
      </c>
      <c r="N1247">
        <v>1</v>
      </c>
    </row>
    <row r="1248" spans="9:14" x14ac:dyDescent="0.25">
      <c r="I1248" s="29" t="s">
        <v>8219</v>
      </c>
      <c r="J1248">
        <v>36</v>
      </c>
      <c r="M1248" t="s">
        <v>8221</v>
      </c>
      <c r="N1248">
        <v>4</v>
      </c>
    </row>
    <row r="1249" spans="9:14" x14ac:dyDescent="0.25">
      <c r="I1249" s="29" t="s">
        <v>8219</v>
      </c>
      <c r="J1249">
        <v>17</v>
      </c>
      <c r="M1249" t="s">
        <v>8221</v>
      </c>
      <c r="N1249">
        <v>6</v>
      </c>
    </row>
    <row r="1250" spans="9:14" x14ac:dyDescent="0.25">
      <c r="I1250" s="29" t="s">
        <v>8219</v>
      </c>
      <c r="J1250">
        <v>104</v>
      </c>
      <c r="M1250" t="s">
        <v>8221</v>
      </c>
      <c r="N1250">
        <v>8</v>
      </c>
    </row>
    <row r="1251" spans="9:14" x14ac:dyDescent="0.25">
      <c r="I1251" s="29" t="s">
        <v>8219</v>
      </c>
      <c r="J1251">
        <v>47</v>
      </c>
      <c r="M1251" t="s">
        <v>8221</v>
      </c>
      <c r="N1251">
        <v>14</v>
      </c>
    </row>
    <row r="1252" spans="9:14" x14ac:dyDescent="0.25">
      <c r="I1252" s="29" t="s">
        <v>8219</v>
      </c>
      <c r="J1252">
        <v>38</v>
      </c>
      <c r="M1252" t="s">
        <v>8221</v>
      </c>
      <c r="N1252">
        <v>0</v>
      </c>
    </row>
    <row r="1253" spans="9:14" x14ac:dyDescent="0.25">
      <c r="I1253" s="29" t="s">
        <v>8219</v>
      </c>
      <c r="J1253">
        <v>81</v>
      </c>
      <c r="M1253" t="s">
        <v>8221</v>
      </c>
      <c r="N1253">
        <v>4</v>
      </c>
    </row>
    <row r="1254" spans="9:14" x14ac:dyDescent="0.25">
      <c r="I1254" s="29" t="s">
        <v>8219</v>
      </c>
      <c r="J1254">
        <v>55</v>
      </c>
      <c r="M1254" t="s">
        <v>8221</v>
      </c>
      <c r="N1254">
        <v>0</v>
      </c>
    </row>
    <row r="1255" spans="9:14" x14ac:dyDescent="0.25">
      <c r="I1255" s="29" t="s">
        <v>8219</v>
      </c>
      <c r="J1255">
        <v>41</v>
      </c>
      <c r="M1255" t="s">
        <v>8221</v>
      </c>
      <c r="N1255">
        <v>0</v>
      </c>
    </row>
    <row r="1256" spans="9:14" x14ac:dyDescent="0.25">
      <c r="I1256" s="29" t="s">
        <v>8219</v>
      </c>
      <c r="J1256">
        <v>79</v>
      </c>
      <c r="M1256" t="s">
        <v>8221</v>
      </c>
      <c r="N1256">
        <v>1</v>
      </c>
    </row>
    <row r="1257" spans="9:14" x14ac:dyDescent="0.25">
      <c r="I1257" s="29" t="s">
        <v>8219</v>
      </c>
      <c r="J1257">
        <v>16</v>
      </c>
      <c r="M1257" t="s">
        <v>8221</v>
      </c>
      <c r="N1257">
        <v>1</v>
      </c>
    </row>
    <row r="1258" spans="9:14" x14ac:dyDescent="0.25">
      <c r="I1258" s="29" t="s">
        <v>8219</v>
      </c>
      <c r="J1258">
        <v>8</v>
      </c>
      <c r="M1258" t="s">
        <v>8221</v>
      </c>
      <c r="N1258">
        <v>1</v>
      </c>
    </row>
    <row r="1259" spans="9:14" x14ac:dyDescent="0.25">
      <c r="I1259" s="29" t="s">
        <v>8219</v>
      </c>
      <c r="J1259">
        <v>95</v>
      </c>
      <c r="M1259" t="s">
        <v>8221</v>
      </c>
      <c r="N1259">
        <v>1</v>
      </c>
    </row>
    <row r="1260" spans="9:14" x14ac:dyDescent="0.25">
      <c r="I1260" s="29" t="s">
        <v>8219</v>
      </c>
      <c r="J1260">
        <v>25</v>
      </c>
      <c r="M1260" t="s">
        <v>8221</v>
      </c>
      <c r="N1260">
        <v>4</v>
      </c>
    </row>
    <row r="1261" spans="9:14" x14ac:dyDescent="0.25">
      <c r="I1261" s="29" t="s">
        <v>8219</v>
      </c>
      <c r="J1261">
        <v>19</v>
      </c>
      <c r="M1261" t="s">
        <v>8221</v>
      </c>
      <c r="N1261">
        <v>0</v>
      </c>
    </row>
    <row r="1262" spans="9:14" x14ac:dyDescent="0.25">
      <c r="I1262" s="29" t="s">
        <v>8219</v>
      </c>
      <c r="J1262">
        <v>90</v>
      </c>
      <c r="M1262" t="s">
        <v>8221</v>
      </c>
      <c r="N1262">
        <v>0</v>
      </c>
    </row>
    <row r="1263" spans="9:14" x14ac:dyDescent="0.25">
      <c r="I1263" s="29" t="s">
        <v>8219</v>
      </c>
      <c r="J1263">
        <v>41</v>
      </c>
      <c r="M1263" t="s">
        <v>8221</v>
      </c>
      <c r="N1263">
        <v>2</v>
      </c>
    </row>
    <row r="1264" spans="9:14" x14ac:dyDescent="0.25">
      <c r="I1264" s="29" t="s">
        <v>8219</v>
      </c>
      <c r="J1264">
        <v>30</v>
      </c>
      <c r="M1264" t="s">
        <v>8221</v>
      </c>
      <c r="N1264">
        <v>24</v>
      </c>
    </row>
    <row r="1265" spans="9:14" x14ac:dyDescent="0.25">
      <c r="I1265" s="29" t="s">
        <v>8219</v>
      </c>
      <c r="J1265">
        <v>38</v>
      </c>
      <c r="M1265" t="s">
        <v>8221</v>
      </c>
      <c r="N1265">
        <v>1</v>
      </c>
    </row>
    <row r="1266" spans="9:14" x14ac:dyDescent="0.25">
      <c r="I1266" s="29" t="s">
        <v>8219</v>
      </c>
      <c r="J1266">
        <v>65</v>
      </c>
      <c r="M1266" t="s">
        <v>8221</v>
      </c>
      <c r="N1266">
        <v>2</v>
      </c>
    </row>
    <row r="1267" spans="9:14" x14ac:dyDescent="0.25">
      <c r="I1267" s="29" t="s">
        <v>8219</v>
      </c>
      <c r="J1267">
        <v>75</v>
      </c>
      <c r="M1267" t="s">
        <v>8221</v>
      </c>
      <c r="N1267">
        <v>1</v>
      </c>
    </row>
    <row r="1268" spans="9:14" x14ac:dyDescent="0.25">
      <c r="I1268" s="29" t="s">
        <v>8219</v>
      </c>
      <c r="J1268">
        <v>16</v>
      </c>
      <c r="M1268" t="s">
        <v>8221</v>
      </c>
      <c r="N1268">
        <v>37</v>
      </c>
    </row>
    <row r="1269" spans="9:14" x14ac:dyDescent="0.25">
      <c r="I1269" s="29" t="s">
        <v>8219</v>
      </c>
      <c r="J1269">
        <v>10</v>
      </c>
      <c r="M1269" t="s">
        <v>8221</v>
      </c>
      <c r="N1269">
        <v>5</v>
      </c>
    </row>
    <row r="1270" spans="9:14" x14ac:dyDescent="0.25">
      <c r="I1270" s="29" t="s">
        <v>8219</v>
      </c>
      <c r="J1270">
        <v>27</v>
      </c>
      <c r="M1270" t="s">
        <v>8221</v>
      </c>
      <c r="N1270">
        <v>4</v>
      </c>
    </row>
    <row r="1271" spans="9:14" x14ac:dyDescent="0.25">
      <c r="I1271" s="29" t="s">
        <v>8219</v>
      </c>
      <c r="J1271">
        <v>259</v>
      </c>
      <c r="M1271" t="s">
        <v>8221</v>
      </c>
      <c r="N1271">
        <v>16</v>
      </c>
    </row>
    <row r="1272" spans="9:14" x14ac:dyDescent="0.25">
      <c r="I1272" s="29" t="s">
        <v>8219</v>
      </c>
      <c r="J1272">
        <v>39</v>
      </c>
      <c r="M1272" t="s">
        <v>8221</v>
      </c>
      <c r="N1272">
        <v>9</v>
      </c>
    </row>
    <row r="1273" spans="9:14" x14ac:dyDescent="0.25">
      <c r="I1273" s="29" t="s">
        <v>8219</v>
      </c>
      <c r="J1273">
        <v>42</v>
      </c>
      <c r="M1273" t="s">
        <v>8221</v>
      </c>
      <c r="N1273">
        <v>0</v>
      </c>
    </row>
    <row r="1274" spans="9:14" x14ac:dyDescent="0.25">
      <c r="I1274" s="29" t="s">
        <v>8219</v>
      </c>
      <c r="J1274">
        <v>10</v>
      </c>
      <c r="M1274" t="s">
        <v>8221</v>
      </c>
      <c r="N1274">
        <v>40</v>
      </c>
    </row>
    <row r="1275" spans="9:14" x14ac:dyDescent="0.25">
      <c r="I1275" s="29" t="s">
        <v>8219</v>
      </c>
      <c r="J1275">
        <v>56</v>
      </c>
      <c r="M1275" t="s">
        <v>8221</v>
      </c>
      <c r="N1275">
        <v>0</v>
      </c>
    </row>
    <row r="1276" spans="9:14" x14ac:dyDescent="0.25">
      <c r="I1276" s="29" t="s">
        <v>8219</v>
      </c>
      <c r="J1276">
        <v>20</v>
      </c>
      <c r="M1276" t="s">
        <v>8221</v>
      </c>
      <c r="N1276">
        <v>2</v>
      </c>
    </row>
    <row r="1277" spans="9:14" x14ac:dyDescent="0.25">
      <c r="I1277" s="29" t="s">
        <v>8219</v>
      </c>
      <c r="J1277">
        <v>170</v>
      </c>
      <c r="M1277" t="s">
        <v>8221</v>
      </c>
      <c r="N1277">
        <v>1</v>
      </c>
    </row>
    <row r="1278" spans="9:14" x14ac:dyDescent="0.25">
      <c r="I1278" s="29" t="s">
        <v>8219</v>
      </c>
      <c r="J1278">
        <v>29</v>
      </c>
      <c r="M1278" t="s">
        <v>8221</v>
      </c>
      <c r="N1278">
        <v>9</v>
      </c>
    </row>
    <row r="1279" spans="9:14" x14ac:dyDescent="0.25">
      <c r="I1279" s="29" t="s">
        <v>8219</v>
      </c>
      <c r="J1279">
        <v>132</v>
      </c>
      <c r="M1279" t="s">
        <v>8221</v>
      </c>
      <c r="N1279">
        <v>34</v>
      </c>
    </row>
    <row r="1280" spans="9:14" x14ac:dyDescent="0.25">
      <c r="I1280" s="29" t="s">
        <v>8219</v>
      </c>
      <c r="J1280">
        <v>27</v>
      </c>
      <c r="M1280" t="s">
        <v>8221</v>
      </c>
      <c r="N1280">
        <v>23</v>
      </c>
    </row>
    <row r="1281" spans="9:14" x14ac:dyDescent="0.25">
      <c r="I1281" s="29" t="s">
        <v>8219</v>
      </c>
      <c r="J1281">
        <v>26</v>
      </c>
      <c r="M1281" t="s">
        <v>8221</v>
      </c>
      <c r="N1281">
        <v>19</v>
      </c>
    </row>
    <row r="1282" spans="9:14" x14ac:dyDescent="0.25">
      <c r="I1282" s="29" t="s">
        <v>8219</v>
      </c>
      <c r="J1282">
        <v>43</v>
      </c>
      <c r="M1282" t="s">
        <v>8221</v>
      </c>
      <c r="N1282">
        <v>50</v>
      </c>
    </row>
    <row r="1283" spans="9:14" x14ac:dyDescent="0.25">
      <c r="I1283" s="29" t="s">
        <v>8219</v>
      </c>
      <c r="J1283">
        <v>80</v>
      </c>
      <c r="M1283" t="s">
        <v>8221</v>
      </c>
      <c r="N1283">
        <v>12</v>
      </c>
    </row>
    <row r="1284" spans="9:14" x14ac:dyDescent="0.25">
      <c r="I1284" s="29" t="s">
        <v>8219</v>
      </c>
      <c r="J1284">
        <v>33</v>
      </c>
      <c r="M1284" t="s">
        <v>8221</v>
      </c>
      <c r="N1284">
        <v>8</v>
      </c>
    </row>
    <row r="1285" spans="9:14" x14ac:dyDescent="0.25">
      <c r="I1285" s="29" t="s">
        <v>8219</v>
      </c>
      <c r="J1285">
        <v>71</v>
      </c>
      <c r="M1285" t="s">
        <v>8221</v>
      </c>
      <c r="N1285">
        <v>9</v>
      </c>
    </row>
    <row r="1286" spans="9:14" x14ac:dyDescent="0.25">
      <c r="I1286" s="29" t="s">
        <v>8219</v>
      </c>
      <c r="J1286">
        <v>81</v>
      </c>
      <c r="M1286" t="s">
        <v>8221</v>
      </c>
      <c r="N1286">
        <v>43</v>
      </c>
    </row>
    <row r="1287" spans="9:14" x14ac:dyDescent="0.25">
      <c r="I1287" s="29" t="s">
        <v>8219</v>
      </c>
      <c r="J1287">
        <v>76</v>
      </c>
      <c r="M1287" t="s">
        <v>8221</v>
      </c>
      <c r="N1287">
        <v>28</v>
      </c>
    </row>
    <row r="1288" spans="9:14" x14ac:dyDescent="0.25">
      <c r="I1288" s="29" t="s">
        <v>8219</v>
      </c>
      <c r="J1288">
        <v>48</v>
      </c>
      <c r="M1288" t="s">
        <v>8221</v>
      </c>
      <c r="N1288">
        <v>4</v>
      </c>
    </row>
    <row r="1289" spans="9:14" x14ac:dyDescent="0.25">
      <c r="I1289" s="29" t="s">
        <v>8219</v>
      </c>
      <c r="J1289">
        <v>61</v>
      </c>
      <c r="M1289" t="s">
        <v>8221</v>
      </c>
      <c r="N1289">
        <v>24</v>
      </c>
    </row>
    <row r="1290" spans="9:14" x14ac:dyDescent="0.25">
      <c r="I1290" s="29" t="s">
        <v>8219</v>
      </c>
      <c r="J1290">
        <v>60</v>
      </c>
      <c r="M1290" t="s">
        <v>8221</v>
      </c>
      <c r="N1290">
        <v>2</v>
      </c>
    </row>
    <row r="1291" spans="9:14" x14ac:dyDescent="0.25">
      <c r="I1291" s="29" t="s">
        <v>8219</v>
      </c>
      <c r="J1291">
        <v>136</v>
      </c>
      <c r="M1291" t="s">
        <v>8221</v>
      </c>
      <c r="N1291">
        <v>2</v>
      </c>
    </row>
    <row r="1292" spans="9:14" x14ac:dyDescent="0.25">
      <c r="I1292" s="29" t="s">
        <v>8219</v>
      </c>
      <c r="J1292">
        <v>14</v>
      </c>
      <c r="M1292" t="s">
        <v>8221</v>
      </c>
      <c r="N1292">
        <v>20</v>
      </c>
    </row>
    <row r="1293" spans="9:14" x14ac:dyDescent="0.25">
      <c r="I1293" s="29" t="s">
        <v>8219</v>
      </c>
      <c r="J1293">
        <v>78</v>
      </c>
      <c r="M1293" t="s">
        <v>8221</v>
      </c>
      <c r="N1293">
        <v>1</v>
      </c>
    </row>
    <row r="1294" spans="9:14" x14ac:dyDescent="0.25">
      <c r="I1294" s="29" t="s">
        <v>8219</v>
      </c>
      <c r="J1294">
        <v>4</v>
      </c>
      <c r="M1294" t="s">
        <v>8221</v>
      </c>
      <c r="N1294">
        <v>1</v>
      </c>
    </row>
    <row r="1295" spans="9:14" x14ac:dyDescent="0.25">
      <c r="I1295" s="29" t="s">
        <v>8219</v>
      </c>
      <c r="J1295">
        <v>11</v>
      </c>
      <c r="M1295" t="s">
        <v>8221</v>
      </c>
      <c r="N1295">
        <v>4</v>
      </c>
    </row>
    <row r="1296" spans="9:14" x14ac:dyDescent="0.25">
      <c r="I1296" s="29" t="s">
        <v>8219</v>
      </c>
      <c r="J1296">
        <v>185</v>
      </c>
      <c r="M1296" t="s">
        <v>8221</v>
      </c>
      <c r="N1296">
        <v>1</v>
      </c>
    </row>
    <row r="1297" spans="9:14" x14ac:dyDescent="0.25">
      <c r="I1297" s="29" t="s">
        <v>8219</v>
      </c>
      <c r="J1297">
        <v>59</v>
      </c>
      <c r="M1297" t="s">
        <v>8221</v>
      </c>
      <c r="N1297">
        <v>1</v>
      </c>
    </row>
    <row r="1298" spans="9:14" x14ac:dyDescent="0.25">
      <c r="I1298" s="29" t="s">
        <v>8219</v>
      </c>
      <c r="J1298">
        <v>27</v>
      </c>
      <c r="M1298" t="s">
        <v>8221</v>
      </c>
      <c r="N1298">
        <v>13</v>
      </c>
    </row>
    <row r="1299" spans="9:14" x14ac:dyDescent="0.25">
      <c r="I1299" s="29" t="s">
        <v>8219</v>
      </c>
      <c r="J1299">
        <v>63</v>
      </c>
      <c r="M1299" t="s">
        <v>8221</v>
      </c>
      <c r="N1299">
        <v>1</v>
      </c>
    </row>
    <row r="1300" spans="9:14" x14ac:dyDescent="0.25">
      <c r="I1300" s="29" t="s">
        <v>8219</v>
      </c>
      <c r="J1300">
        <v>13</v>
      </c>
      <c r="M1300" t="s">
        <v>8221</v>
      </c>
      <c r="N1300">
        <v>1</v>
      </c>
    </row>
    <row r="1301" spans="9:14" x14ac:dyDescent="0.25">
      <c r="I1301" s="29" t="s">
        <v>8219</v>
      </c>
      <c r="J1301">
        <v>13</v>
      </c>
      <c r="M1301" t="s">
        <v>8221</v>
      </c>
      <c r="N1301">
        <v>0</v>
      </c>
    </row>
    <row r="1302" spans="9:14" x14ac:dyDescent="0.25">
      <c r="I1302" s="29" t="s">
        <v>8219</v>
      </c>
      <c r="J1302">
        <v>57</v>
      </c>
      <c r="M1302" t="s">
        <v>8221</v>
      </c>
      <c r="N1302">
        <v>3</v>
      </c>
    </row>
    <row r="1303" spans="9:14" x14ac:dyDescent="0.25">
      <c r="I1303" s="29" t="s">
        <v>8219</v>
      </c>
      <c r="J1303">
        <v>61</v>
      </c>
      <c r="M1303" t="s">
        <v>8221</v>
      </c>
      <c r="N1303">
        <v>14</v>
      </c>
    </row>
    <row r="1304" spans="9:14" x14ac:dyDescent="0.25">
      <c r="I1304" s="29" t="s">
        <v>8219</v>
      </c>
      <c r="J1304">
        <v>65</v>
      </c>
      <c r="M1304" t="s">
        <v>8221</v>
      </c>
      <c r="N1304">
        <v>2</v>
      </c>
    </row>
    <row r="1305" spans="9:14" x14ac:dyDescent="0.25">
      <c r="I1305" s="29" t="s">
        <v>8219</v>
      </c>
      <c r="J1305">
        <v>134</v>
      </c>
      <c r="M1305" t="s">
        <v>8221</v>
      </c>
      <c r="N1305">
        <v>5</v>
      </c>
    </row>
    <row r="1306" spans="9:14" x14ac:dyDescent="0.25">
      <c r="I1306" s="29" t="s">
        <v>8219</v>
      </c>
      <c r="J1306">
        <v>37</v>
      </c>
      <c r="M1306" t="s">
        <v>8221</v>
      </c>
      <c r="N1306">
        <v>14</v>
      </c>
    </row>
    <row r="1307" spans="9:14" x14ac:dyDescent="0.25">
      <c r="I1307" s="29" t="s">
        <v>8219</v>
      </c>
      <c r="J1307">
        <v>37</v>
      </c>
      <c r="M1307" t="s">
        <v>8221</v>
      </c>
      <c r="N1307">
        <v>9</v>
      </c>
    </row>
    <row r="1308" spans="9:14" x14ac:dyDescent="0.25">
      <c r="I1308" s="29" t="s">
        <v>8219</v>
      </c>
      <c r="J1308">
        <v>150</v>
      </c>
      <c r="M1308" t="s">
        <v>8221</v>
      </c>
      <c r="N1308">
        <v>8</v>
      </c>
    </row>
    <row r="1309" spans="9:14" x14ac:dyDescent="0.25">
      <c r="I1309" s="29" t="s">
        <v>8219</v>
      </c>
      <c r="J1309">
        <v>56</v>
      </c>
      <c r="M1309" t="s">
        <v>8221</v>
      </c>
      <c r="N1309">
        <v>7</v>
      </c>
    </row>
    <row r="1310" spans="9:14" x14ac:dyDescent="0.25">
      <c r="I1310" s="29" t="s">
        <v>8219</v>
      </c>
      <c r="J1310">
        <v>18</v>
      </c>
      <c r="M1310" t="s">
        <v>8221</v>
      </c>
      <c r="N1310">
        <v>0</v>
      </c>
    </row>
    <row r="1311" spans="9:14" x14ac:dyDescent="0.25">
      <c r="I1311" s="29" t="s">
        <v>8219</v>
      </c>
      <c r="J1311">
        <v>60</v>
      </c>
      <c r="M1311" t="s">
        <v>8221</v>
      </c>
      <c r="N1311">
        <v>84</v>
      </c>
    </row>
    <row r="1312" spans="9:14" x14ac:dyDescent="0.25">
      <c r="I1312" s="29" t="s">
        <v>8219</v>
      </c>
      <c r="J1312">
        <v>67</v>
      </c>
      <c r="M1312" t="s">
        <v>8221</v>
      </c>
      <c r="N1312">
        <v>11</v>
      </c>
    </row>
    <row r="1313" spans="9:14" x14ac:dyDescent="0.25">
      <c r="I1313" s="29" t="s">
        <v>8219</v>
      </c>
      <c r="J1313">
        <v>35</v>
      </c>
      <c r="M1313" t="s">
        <v>8221</v>
      </c>
      <c r="N1313">
        <v>1</v>
      </c>
    </row>
    <row r="1314" spans="9:14" x14ac:dyDescent="0.25">
      <c r="I1314" s="29" t="s">
        <v>8219</v>
      </c>
      <c r="J1314">
        <v>34</v>
      </c>
      <c r="M1314" t="s">
        <v>8221</v>
      </c>
      <c r="N1314">
        <v>4</v>
      </c>
    </row>
    <row r="1315" spans="9:14" x14ac:dyDescent="0.25">
      <c r="I1315" s="29" t="s">
        <v>8219</v>
      </c>
      <c r="J1315">
        <v>36</v>
      </c>
      <c r="M1315" t="s">
        <v>8221</v>
      </c>
      <c r="N1315">
        <v>10</v>
      </c>
    </row>
    <row r="1316" spans="9:14" x14ac:dyDescent="0.25">
      <c r="I1316" s="29" t="s">
        <v>8219</v>
      </c>
      <c r="J1316">
        <v>18</v>
      </c>
      <c r="M1316" t="s">
        <v>8221</v>
      </c>
      <c r="N1316">
        <v>16</v>
      </c>
    </row>
    <row r="1317" spans="9:14" x14ac:dyDescent="0.25">
      <c r="I1317" s="29" t="s">
        <v>8219</v>
      </c>
      <c r="J1317">
        <v>25</v>
      </c>
      <c r="M1317" t="s">
        <v>8221</v>
      </c>
      <c r="N1317">
        <v>2</v>
      </c>
    </row>
    <row r="1318" spans="9:14" x14ac:dyDescent="0.25">
      <c r="I1318" s="29" t="s">
        <v>8219</v>
      </c>
      <c r="J1318">
        <v>21</v>
      </c>
      <c r="M1318" t="s">
        <v>8221</v>
      </c>
      <c r="N1318">
        <v>5</v>
      </c>
    </row>
    <row r="1319" spans="9:14" x14ac:dyDescent="0.25">
      <c r="I1319" s="29" t="s">
        <v>8219</v>
      </c>
      <c r="J1319">
        <v>151</v>
      </c>
      <c r="M1319" t="s">
        <v>8221</v>
      </c>
      <c r="N1319">
        <v>1</v>
      </c>
    </row>
    <row r="1320" spans="9:14" x14ac:dyDescent="0.25">
      <c r="I1320" s="29" t="s">
        <v>8219</v>
      </c>
      <c r="J1320">
        <v>489</v>
      </c>
      <c r="M1320" t="s">
        <v>8221</v>
      </c>
      <c r="N1320">
        <v>31</v>
      </c>
    </row>
    <row r="1321" spans="9:14" x14ac:dyDescent="0.25">
      <c r="I1321" s="29" t="s">
        <v>8219</v>
      </c>
      <c r="J1321">
        <v>50</v>
      </c>
      <c r="M1321" t="s">
        <v>8221</v>
      </c>
      <c r="N1321">
        <v>0</v>
      </c>
    </row>
    <row r="1322" spans="9:14" x14ac:dyDescent="0.25">
      <c r="I1322" s="29" t="s">
        <v>8219</v>
      </c>
      <c r="J1322">
        <v>321</v>
      </c>
      <c r="M1322" t="s">
        <v>8221</v>
      </c>
      <c r="N1322">
        <v>2</v>
      </c>
    </row>
    <row r="1323" spans="9:14" x14ac:dyDescent="0.25">
      <c r="I1323" s="29" t="s">
        <v>8219</v>
      </c>
      <c r="J1323">
        <v>1762</v>
      </c>
      <c r="M1323" t="s">
        <v>8221</v>
      </c>
      <c r="N1323">
        <v>7</v>
      </c>
    </row>
    <row r="1324" spans="9:14" x14ac:dyDescent="0.25">
      <c r="I1324" s="29" t="s">
        <v>8219</v>
      </c>
      <c r="J1324">
        <v>385</v>
      </c>
      <c r="M1324" t="s">
        <v>8221</v>
      </c>
      <c r="N1324">
        <v>16</v>
      </c>
    </row>
    <row r="1325" spans="9:14" x14ac:dyDescent="0.25">
      <c r="I1325" s="29" t="s">
        <v>8219</v>
      </c>
      <c r="J1325">
        <v>398</v>
      </c>
      <c r="M1325" t="s">
        <v>8221</v>
      </c>
      <c r="N1325">
        <v>4</v>
      </c>
    </row>
    <row r="1326" spans="9:14" x14ac:dyDescent="0.25">
      <c r="I1326" s="29" t="s">
        <v>8219</v>
      </c>
      <c r="J1326">
        <v>304</v>
      </c>
      <c r="M1326" t="s">
        <v>8221</v>
      </c>
      <c r="N1326">
        <v>4</v>
      </c>
    </row>
    <row r="1327" spans="9:14" x14ac:dyDescent="0.25">
      <c r="I1327" s="29" t="s">
        <v>8219</v>
      </c>
      <c r="J1327">
        <v>676</v>
      </c>
      <c r="M1327" t="s">
        <v>8221</v>
      </c>
      <c r="N1327">
        <v>4</v>
      </c>
    </row>
    <row r="1328" spans="9:14" x14ac:dyDescent="0.25">
      <c r="I1328" s="29" t="s">
        <v>8219</v>
      </c>
      <c r="J1328">
        <v>577</v>
      </c>
      <c r="M1328" t="s">
        <v>8221</v>
      </c>
      <c r="N1328">
        <v>3</v>
      </c>
    </row>
    <row r="1329" spans="9:14" x14ac:dyDescent="0.25">
      <c r="I1329" s="29" t="s">
        <v>8219</v>
      </c>
      <c r="J1329">
        <v>3663</v>
      </c>
      <c r="M1329" t="s">
        <v>8221</v>
      </c>
      <c r="N1329">
        <v>36</v>
      </c>
    </row>
    <row r="1330" spans="9:14" x14ac:dyDescent="0.25">
      <c r="I1330" s="29" t="s">
        <v>8219</v>
      </c>
      <c r="J1330">
        <v>294</v>
      </c>
      <c r="M1330" t="s">
        <v>8221</v>
      </c>
      <c r="N1330">
        <v>1</v>
      </c>
    </row>
    <row r="1331" spans="9:14" x14ac:dyDescent="0.25">
      <c r="I1331" s="29" t="s">
        <v>8219</v>
      </c>
      <c r="J1331">
        <v>28</v>
      </c>
      <c r="M1331" t="s">
        <v>8221</v>
      </c>
      <c r="N1331">
        <v>7</v>
      </c>
    </row>
    <row r="1332" spans="9:14" x14ac:dyDescent="0.25">
      <c r="I1332" s="29" t="s">
        <v>8219</v>
      </c>
      <c r="J1332">
        <v>100</v>
      </c>
      <c r="M1332" t="s">
        <v>8221</v>
      </c>
      <c r="N1332">
        <v>27</v>
      </c>
    </row>
    <row r="1333" spans="9:14" x14ac:dyDescent="0.25">
      <c r="I1333" s="29" t="s">
        <v>8219</v>
      </c>
      <c r="J1333">
        <v>72</v>
      </c>
      <c r="M1333" t="s">
        <v>8221</v>
      </c>
      <c r="N1333">
        <v>1</v>
      </c>
    </row>
    <row r="1334" spans="9:14" x14ac:dyDescent="0.25">
      <c r="I1334" s="29" t="s">
        <v>8219</v>
      </c>
      <c r="J1334">
        <v>238</v>
      </c>
      <c r="M1334" t="s">
        <v>8221</v>
      </c>
      <c r="N1334">
        <v>0</v>
      </c>
    </row>
    <row r="1335" spans="9:14" x14ac:dyDescent="0.25">
      <c r="I1335" s="29" t="s">
        <v>8219</v>
      </c>
      <c r="J1335">
        <v>159</v>
      </c>
      <c r="M1335" t="s">
        <v>8221</v>
      </c>
      <c r="N1335">
        <v>1</v>
      </c>
    </row>
    <row r="1336" spans="9:14" x14ac:dyDescent="0.25">
      <c r="I1336" s="29" t="s">
        <v>8219</v>
      </c>
      <c r="J1336">
        <v>77</v>
      </c>
      <c r="M1336" t="s">
        <v>8221</v>
      </c>
      <c r="N1336">
        <v>3</v>
      </c>
    </row>
    <row r="1337" spans="9:14" x14ac:dyDescent="0.25">
      <c r="I1337" s="29" t="s">
        <v>8219</v>
      </c>
      <c r="J1337">
        <v>53</v>
      </c>
      <c r="M1337" t="s">
        <v>8221</v>
      </c>
      <c r="N1337">
        <v>3</v>
      </c>
    </row>
    <row r="1338" spans="9:14" x14ac:dyDescent="0.25">
      <c r="I1338" s="29" t="s">
        <v>8219</v>
      </c>
      <c r="J1338">
        <v>1251</v>
      </c>
      <c r="M1338" t="s">
        <v>8221</v>
      </c>
      <c r="N1338">
        <v>3</v>
      </c>
    </row>
    <row r="1339" spans="9:14" x14ac:dyDescent="0.25">
      <c r="I1339" s="29" t="s">
        <v>8219</v>
      </c>
      <c r="J1339">
        <v>465</v>
      </c>
      <c r="M1339" t="s">
        <v>8221</v>
      </c>
      <c r="N1339">
        <v>0</v>
      </c>
    </row>
    <row r="1340" spans="9:14" x14ac:dyDescent="0.25">
      <c r="I1340" s="29" t="s">
        <v>8219</v>
      </c>
      <c r="J1340">
        <v>74</v>
      </c>
      <c r="M1340" t="s">
        <v>8221</v>
      </c>
      <c r="N1340">
        <v>6</v>
      </c>
    </row>
    <row r="1341" spans="9:14" x14ac:dyDescent="0.25">
      <c r="I1341" s="29" t="s">
        <v>8219</v>
      </c>
      <c r="J1341">
        <v>62</v>
      </c>
      <c r="M1341" t="s">
        <v>8221</v>
      </c>
      <c r="N1341">
        <v>17</v>
      </c>
    </row>
    <row r="1342" spans="9:14" x14ac:dyDescent="0.25">
      <c r="I1342" s="29" t="s">
        <v>8219</v>
      </c>
      <c r="J1342">
        <v>3468</v>
      </c>
      <c r="M1342" t="s">
        <v>8221</v>
      </c>
      <c r="N1342">
        <v>40</v>
      </c>
    </row>
    <row r="1343" spans="9:14" x14ac:dyDescent="0.25">
      <c r="I1343" s="29" t="s">
        <v>8219</v>
      </c>
      <c r="J1343">
        <v>52</v>
      </c>
      <c r="M1343" t="s">
        <v>8221</v>
      </c>
      <c r="N1343">
        <v>3</v>
      </c>
    </row>
    <row r="1344" spans="9:14" x14ac:dyDescent="0.25">
      <c r="I1344" s="29" t="s">
        <v>8219</v>
      </c>
      <c r="J1344">
        <v>50</v>
      </c>
      <c r="M1344" t="s">
        <v>8221</v>
      </c>
      <c r="N1344">
        <v>1</v>
      </c>
    </row>
    <row r="1345" spans="9:14" x14ac:dyDescent="0.25">
      <c r="I1345" s="29" t="s">
        <v>8219</v>
      </c>
      <c r="J1345">
        <v>45</v>
      </c>
      <c r="M1345" t="s">
        <v>8221</v>
      </c>
      <c r="N1345">
        <v>2</v>
      </c>
    </row>
    <row r="1346" spans="9:14" x14ac:dyDescent="0.25">
      <c r="I1346" s="29" t="s">
        <v>8219</v>
      </c>
      <c r="J1346">
        <v>21</v>
      </c>
      <c r="M1346" t="s">
        <v>8221</v>
      </c>
      <c r="N1346">
        <v>7</v>
      </c>
    </row>
    <row r="1347" spans="9:14" x14ac:dyDescent="0.25">
      <c r="I1347" s="29" t="s">
        <v>8219</v>
      </c>
      <c r="J1347">
        <v>100</v>
      </c>
      <c r="M1347" t="s">
        <v>8221</v>
      </c>
      <c r="N1347">
        <v>14</v>
      </c>
    </row>
    <row r="1348" spans="9:14" x14ac:dyDescent="0.25">
      <c r="I1348" s="29" t="s">
        <v>8219</v>
      </c>
      <c r="J1348">
        <v>81</v>
      </c>
      <c r="M1348" t="s">
        <v>8221</v>
      </c>
      <c r="N1348">
        <v>0</v>
      </c>
    </row>
    <row r="1349" spans="9:14" x14ac:dyDescent="0.25">
      <c r="I1349" s="29" t="s">
        <v>8219</v>
      </c>
      <c r="J1349">
        <v>286</v>
      </c>
      <c r="M1349" t="s">
        <v>8221</v>
      </c>
      <c r="N1349">
        <v>0</v>
      </c>
    </row>
    <row r="1350" spans="9:14" x14ac:dyDescent="0.25">
      <c r="I1350" s="29" t="s">
        <v>8219</v>
      </c>
      <c r="J1350">
        <v>42</v>
      </c>
      <c r="M1350" t="s">
        <v>8221</v>
      </c>
      <c r="N1350">
        <v>1</v>
      </c>
    </row>
    <row r="1351" spans="9:14" x14ac:dyDescent="0.25">
      <c r="I1351" s="29" t="s">
        <v>8219</v>
      </c>
      <c r="J1351">
        <v>199</v>
      </c>
      <c r="M1351" t="s">
        <v>8221</v>
      </c>
      <c r="N1351">
        <v>12</v>
      </c>
    </row>
    <row r="1352" spans="9:14" x14ac:dyDescent="0.25">
      <c r="I1352" s="29" t="s">
        <v>8219</v>
      </c>
      <c r="J1352">
        <v>25</v>
      </c>
      <c r="M1352" t="s">
        <v>8221</v>
      </c>
      <c r="N1352">
        <v>12</v>
      </c>
    </row>
    <row r="1353" spans="9:14" x14ac:dyDescent="0.25">
      <c r="I1353" s="29" t="s">
        <v>8219</v>
      </c>
      <c r="J1353">
        <v>84</v>
      </c>
      <c r="M1353" t="s">
        <v>8221</v>
      </c>
      <c r="N1353">
        <v>23</v>
      </c>
    </row>
    <row r="1354" spans="9:14" x14ac:dyDescent="0.25">
      <c r="I1354" s="29" t="s">
        <v>8219</v>
      </c>
      <c r="J1354">
        <v>50</v>
      </c>
      <c r="M1354" t="s">
        <v>8221</v>
      </c>
      <c r="N1354">
        <v>0</v>
      </c>
    </row>
    <row r="1355" spans="9:14" x14ac:dyDescent="0.25">
      <c r="I1355" s="29" t="s">
        <v>8219</v>
      </c>
      <c r="J1355">
        <v>26</v>
      </c>
      <c r="M1355" t="s">
        <v>8221</v>
      </c>
      <c r="N1355">
        <v>10</v>
      </c>
    </row>
    <row r="1356" spans="9:14" x14ac:dyDescent="0.25">
      <c r="I1356" s="29" t="s">
        <v>8219</v>
      </c>
      <c r="J1356">
        <v>14</v>
      </c>
      <c r="M1356" t="s">
        <v>8221</v>
      </c>
      <c r="N1356">
        <v>5</v>
      </c>
    </row>
    <row r="1357" spans="9:14" x14ac:dyDescent="0.25">
      <c r="I1357" s="29" t="s">
        <v>8219</v>
      </c>
      <c r="J1357">
        <v>49</v>
      </c>
      <c r="M1357" t="s">
        <v>8221</v>
      </c>
      <c r="N1357">
        <v>1</v>
      </c>
    </row>
    <row r="1358" spans="9:14" x14ac:dyDescent="0.25">
      <c r="I1358" s="29" t="s">
        <v>8219</v>
      </c>
      <c r="J1358">
        <v>69</v>
      </c>
      <c r="M1358" t="s">
        <v>8221</v>
      </c>
      <c r="N1358">
        <v>2</v>
      </c>
    </row>
    <row r="1359" spans="9:14" x14ac:dyDescent="0.25">
      <c r="I1359" s="29" t="s">
        <v>8219</v>
      </c>
      <c r="J1359">
        <v>60</v>
      </c>
      <c r="M1359" t="s">
        <v>8221</v>
      </c>
      <c r="N1359">
        <v>2</v>
      </c>
    </row>
    <row r="1360" spans="9:14" x14ac:dyDescent="0.25">
      <c r="I1360" s="29" t="s">
        <v>8219</v>
      </c>
      <c r="J1360">
        <v>80</v>
      </c>
      <c r="M1360" t="s">
        <v>8221</v>
      </c>
      <c r="N1360">
        <v>0</v>
      </c>
    </row>
    <row r="1361" spans="9:14" x14ac:dyDescent="0.25">
      <c r="I1361" s="29" t="s">
        <v>8219</v>
      </c>
      <c r="J1361">
        <v>56</v>
      </c>
      <c r="M1361" t="s">
        <v>8221</v>
      </c>
      <c r="N1361">
        <v>13</v>
      </c>
    </row>
    <row r="1362" spans="9:14" x14ac:dyDescent="0.25">
      <c r="I1362" s="29" t="s">
        <v>8219</v>
      </c>
      <c r="J1362">
        <v>104</v>
      </c>
      <c r="M1362" t="s">
        <v>8221</v>
      </c>
      <c r="N1362">
        <v>0</v>
      </c>
    </row>
    <row r="1363" spans="9:14" x14ac:dyDescent="0.25">
      <c r="I1363" s="29" t="s">
        <v>8219</v>
      </c>
      <c r="J1363">
        <v>46</v>
      </c>
      <c r="M1363" t="s">
        <v>8221</v>
      </c>
      <c r="N1363">
        <v>1</v>
      </c>
    </row>
    <row r="1364" spans="9:14" x14ac:dyDescent="0.25">
      <c r="I1364" s="29" t="s">
        <v>8219</v>
      </c>
      <c r="J1364">
        <v>206</v>
      </c>
      <c r="M1364" t="s">
        <v>8221</v>
      </c>
      <c r="N1364">
        <v>5</v>
      </c>
    </row>
    <row r="1365" spans="9:14" x14ac:dyDescent="0.25">
      <c r="I1365" s="29" t="s">
        <v>8219</v>
      </c>
      <c r="J1365">
        <v>18</v>
      </c>
      <c r="M1365" t="s">
        <v>8221</v>
      </c>
      <c r="N1365">
        <v>2</v>
      </c>
    </row>
    <row r="1366" spans="9:14" x14ac:dyDescent="0.25">
      <c r="I1366" s="29" t="s">
        <v>8219</v>
      </c>
      <c r="J1366">
        <v>28</v>
      </c>
      <c r="M1366" t="s">
        <v>8221</v>
      </c>
      <c r="N1366">
        <v>0</v>
      </c>
    </row>
    <row r="1367" spans="9:14" x14ac:dyDescent="0.25">
      <c r="I1367" s="29" t="s">
        <v>8219</v>
      </c>
      <c r="J1367">
        <v>11</v>
      </c>
      <c r="M1367" t="s">
        <v>8221</v>
      </c>
      <c r="N1367">
        <v>32</v>
      </c>
    </row>
    <row r="1368" spans="9:14" x14ac:dyDescent="0.25">
      <c r="I1368" s="29" t="s">
        <v>8219</v>
      </c>
      <c r="J1368">
        <v>263</v>
      </c>
      <c r="M1368" t="s">
        <v>8221</v>
      </c>
      <c r="N1368">
        <v>1</v>
      </c>
    </row>
    <row r="1369" spans="9:14" x14ac:dyDescent="0.25">
      <c r="I1369" s="29" t="s">
        <v>8219</v>
      </c>
      <c r="J1369">
        <v>394</v>
      </c>
      <c r="M1369" t="s">
        <v>8221</v>
      </c>
      <c r="N1369">
        <v>1</v>
      </c>
    </row>
    <row r="1370" spans="9:14" x14ac:dyDescent="0.25">
      <c r="I1370" s="29" t="s">
        <v>8219</v>
      </c>
      <c r="J1370">
        <v>1049</v>
      </c>
      <c r="M1370" t="s">
        <v>8221</v>
      </c>
      <c r="N1370">
        <v>1</v>
      </c>
    </row>
    <row r="1371" spans="9:14" x14ac:dyDescent="0.25">
      <c r="I1371" s="29" t="s">
        <v>8219</v>
      </c>
      <c r="J1371">
        <v>308</v>
      </c>
      <c r="M1371" t="s">
        <v>8221</v>
      </c>
      <c r="N1371">
        <v>0</v>
      </c>
    </row>
    <row r="1372" spans="9:14" x14ac:dyDescent="0.25">
      <c r="I1372" s="29" t="s">
        <v>8219</v>
      </c>
      <c r="J1372">
        <v>1088</v>
      </c>
      <c r="M1372" t="s">
        <v>8221</v>
      </c>
      <c r="N1372">
        <v>0</v>
      </c>
    </row>
    <row r="1373" spans="9:14" x14ac:dyDescent="0.25">
      <c r="I1373" s="29" t="s">
        <v>8219</v>
      </c>
      <c r="J1373">
        <v>73</v>
      </c>
      <c r="M1373" t="s">
        <v>8221</v>
      </c>
      <c r="N1373">
        <v>8</v>
      </c>
    </row>
    <row r="1374" spans="9:14" x14ac:dyDescent="0.25">
      <c r="I1374" s="29" t="s">
        <v>8219</v>
      </c>
      <c r="J1374">
        <v>143</v>
      </c>
      <c r="M1374" t="s">
        <v>8221</v>
      </c>
      <c r="N1374">
        <v>0</v>
      </c>
    </row>
    <row r="1375" spans="9:14" x14ac:dyDescent="0.25">
      <c r="I1375" s="29" t="s">
        <v>8219</v>
      </c>
      <c r="J1375">
        <v>1420</v>
      </c>
      <c r="M1375" t="s">
        <v>8221</v>
      </c>
      <c r="N1375">
        <v>1</v>
      </c>
    </row>
    <row r="1376" spans="9:14" x14ac:dyDescent="0.25">
      <c r="I1376" s="29" t="s">
        <v>8219</v>
      </c>
      <c r="J1376">
        <v>305</v>
      </c>
      <c r="M1376" t="s">
        <v>8221</v>
      </c>
      <c r="N1376">
        <v>16</v>
      </c>
    </row>
    <row r="1377" spans="9:14" x14ac:dyDescent="0.25">
      <c r="I1377" s="29" t="s">
        <v>8219</v>
      </c>
      <c r="J1377">
        <v>551</v>
      </c>
      <c r="M1377" t="s">
        <v>8221</v>
      </c>
      <c r="N1377">
        <v>12</v>
      </c>
    </row>
    <row r="1378" spans="9:14" x14ac:dyDescent="0.25">
      <c r="I1378" s="29" t="s">
        <v>8219</v>
      </c>
      <c r="J1378">
        <v>187</v>
      </c>
      <c r="M1378" t="s">
        <v>8221</v>
      </c>
      <c r="N1378">
        <v>4</v>
      </c>
    </row>
    <row r="1379" spans="9:14" x14ac:dyDescent="0.25">
      <c r="I1379" s="29" t="s">
        <v>8219</v>
      </c>
      <c r="J1379">
        <v>325</v>
      </c>
      <c r="M1379" t="s">
        <v>8221</v>
      </c>
      <c r="N1379">
        <v>2</v>
      </c>
    </row>
    <row r="1380" spans="9:14" x14ac:dyDescent="0.25">
      <c r="I1380" s="29" t="s">
        <v>8219</v>
      </c>
      <c r="J1380">
        <v>148</v>
      </c>
      <c r="M1380" t="s">
        <v>8221</v>
      </c>
      <c r="N1380">
        <v>3</v>
      </c>
    </row>
    <row r="1381" spans="9:14" x14ac:dyDescent="0.25">
      <c r="I1381" s="29" t="s">
        <v>8219</v>
      </c>
      <c r="J1381">
        <v>69</v>
      </c>
      <c r="M1381" t="s">
        <v>8221</v>
      </c>
      <c r="N1381">
        <v>0</v>
      </c>
    </row>
    <row r="1382" spans="9:14" x14ac:dyDescent="0.25">
      <c r="I1382" s="29" t="s">
        <v>8219</v>
      </c>
      <c r="J1382">
        <v>173</v>
      </c>
      <c r="M1382" t="s">
        <v>8221</v>
      </c>
      <c r="N1382">
        <v>3</v>
      </c>
    </row>
    <row r="1383" spans="9:14" x14ac:dyDescent="0.25">
      <c r="I1383" s="29" t="s">
        <v>8219</v>
      </c>
      <c r="J1383">
        <v>269</v>
      </c>
      <c r="M1383" t="s">
        <v>8221</v>
      </c>
      <c r="N1383">
        <v>4</v>
      </c>
    </row>
    <row r="1384" spans="9:14" x14ac:dyDescent="0.25">
      <c r="I1384" s="29" t="s">
        <v>8219</v>
      </c>
      <c r="J1384">
        <v>185</v>
      </c>
      <c r="M1384" t="s">
        <v>8221</v>
      </c>
      <c r="N1384">
        <v>2</v>
      </c>
    </row>
    <row r="1385" spans="9:14" x14ac:dyDescent="0.25">
      <c r="I1385" s="29" t="s">
        <v>8219</v>
      </c>
      <c r="J1385">
        <v>176</v>
      </c>
      <c r="M1385" t="s">
        <v>8221</v>
      </c>
      <c r="N1385">
        <v>10</v>
      </c>
    </row>
    <row r="1386" spans="9:14" x14ac:dyDescent="0.25">
      <c r="I1386" s="29" t="s">
        <v>8219</v>
      </c>
      <c r="J1386">
        <v>1019</v>
      </c>
      <c r="M1386" t="s">
        <v>8221</v>
      </c>
      <c r="N1386">
        <v>11</v>
      </c>
    </row>
    <row r="1387" spans="9:14" x14ac:dyDescent="0.25">
      <c r="I1387" s="29" t="s">
        <v>8219</v>
      </c>
      <c r="J1387">
        <v>113</v>
      </c>
      <c r="M1387" t="s">
        <v>8221</v>
      </c>
      <c r="N1387">
        <v>6</v>
      </c>
    </row>
    <row r="1388" spans="9:14" x14ac:dyDescent="0.25">
      <c r="I1388" s="29" t="s">
        <v>8219</v>
      </c>
      <c r="J1388">
        <v>404</v>
      </c>
      <c r="M1388" t="s">
        <v>8221</v>
      </c>
      <c r="N1388">
        <v>2</v>
      </c>
    </row>
    <row r="1389" spans="9:14" x14ac:dyDescent="0.25">
      <c r="I1389" s="29" t="s">
        <v>8219</v>
      </c>
      <c r="J1389">
        <v>707</v>
      </c>
      <c r="M1389" t="s">
        <v>8221</v>
      </c>
      <c r="N1389">
        <v>6</v>
      </c>
    </row>
    <row r="1390" spans="9:14" x14ac:dyDescent="0.25">
      <c r="I1390" s="29" t="s">
        <v>8219</v>
      </c>
      <c r="J1390">
        <v>392</v>
      </c>
      <c r="M1390" t="s">
        <v>8221</v>
      </c>
      <c r="N1390">
        <v>8</v>
      </c>
    </row>
    <row r="1391" spans="9:14" x14ac:dyDescent="0.25">
      <c r="I1391" s="29" t="s">
        <v>8219</v>
      </c>
      <c r="J1391">
        <v>23</v>
      </c>
      <c r="M1391" t="s">
        <v>8221</v>
      </c>
      <c r="N1391">
        <v>37</v>
      </c>
    </row>
    <row r="1392" spans="9:14" x14ac:dyDescent="0.25">
      <c r="I1392" s="29" t="s">
        <v>8219</v>
      </c>
      <c r="J1392">
        <v>682</v>
      </c>
      <c r="M1392" t="s">
        <v>8221</v>
      </c>
      <c r="N1392">
        <v>11</v>
      </c>
    </row>
    <row r="1393" spans="9:14" x14ac:dyDescent="0.25">
      <c r="I1393" s="29" t="s">
        <v>8219</v>
      </c>
      <c r="J1393">
        <v>37</v>
      </c>
      <c r="M1393" t="s">
        <v>8221</v>
      </c>
      <c r="N1393">
        <v>0</v>
      </c>
    </row>
    <row r="1394" spans="9:14" x14ac:dyDescent="0.25">
      <c r="I1394" s="29" t="s">
        <v>8219</v>
      </c>
      <c r="J1394">
        <v>146</v>
      </c>
      <c r="M1394" t="s">
        <v>8221</v>
      </c>
      <c r="N1394">
        <v>10</v>
      </c>
    </row>
    <row r="1395" spans="9:14" x14ac:dyDescent="0.25">
      <c r="I1395" s="29" t="s">
        <v>8219</v>
      </c>
      <c r="J1395">
        <v>119</v>
      </c>
      <c r="M1395" t="s">
        <v>8221</v>
      </c>
      <c r="N1395">
        <v>6</v>
      </c>
    </row>
    <row r="1396" spans="9:14" x14ac:dyDescent="0.25">
      <c r="I1396" s="29" t="s">
        <v>8219</v>
      </c>
      <c r="J1396">
        <v>163</v>
      </c>
      <c r="M1396" t="s">
        <v>8221</v>
      </c>
      <c r="N1396">
        <v>8</v>
      </c>
    </row>
    <row r="1397" spans="9:14" x14ac:dyDescent="0.25">
      <c r="I1397" s="29" t="s">
        <v>8219</v>
      </c>
      <c r="J1397">
        <v>339</v>
      </c>
      <c r="M1397" t="s">
        <v>8221</v>
      </c>
      <c r="N1397">
        <v>6</v>
      </c>
    </row>
    <row r="1398" spans="9:14" x14ac:dyDescent="0.25">
      <c r="I1398" s="29" t="s">
        <v>8219</v>
      </c>
      <c r="J1398">
        <v>58</v>
      </c>
      <c r="M1398" t="s">
        <v>8221</v>
      </c>
      <c r="N1398">
        <v>7</v>
      </c>
    </row>
    <row r="1399" spans="9:14" x14ac:dyDescent="0.25">
      <c r="I1399" s="29" t="s">
        <v>8219</v>
      </c>
      <c r="J1399">
        <v>456</v>
      </c>
      <c r="M1399" t="s">
        <v>8221</v>
      </c>
      <c r="N1399">
        <v>7</v>
      </c>
    </row>
    <row r="1400" spans="9:14" x14ac:dyDescent="0.25">
      <c r="I1400" s="29" t="s">
        <v>8219</v>
      </c>
      <c r="J1400">
        <v>15</v>
      </c>
      <c r="M1400" t="s">
        <v>8221</v>
      </c>
      <c r="N1400">
        <v>5</v>
      </c>
    </row>
    <row r="1401" spans="9:14" x14ac:dyDescent="0.25">
      <c r="I1401" s="29" t="s">
        <v>8219</v>
      </c>
      <c r="J1401">
        <v>191</v>
      </c>
      <c r="M1401" t="s">
        <v>8221</v>
      </c>
      <c r="N1401">
        <v>46</v>
      </c>
    </row>
    <row r="1402" spans="9:14" x14ac:dyDescent="0.25">
      <c r="I1402" s="29" t="s">
        <v>8219</v>
      </c>
      <c r="J1402">
        <v>17</v>
      </c>
      <c r="M1402" t="s">
        <v>8221</v>
      </c>
      <c r="N1402">
        <v>10</v>
      </c>
    </row>
    <row r="1403" spans="9:14" x14ac:dyDescent="0.25">
      <c r="I1403" s="29" t="s">
        <v>8219</v>
      </c>
      <c r="J1403">
        <v>28</v>
      </c>
      <c r="M1403" t="s">
        <v>8221</v>
      </c>
      <c r="N1403">
        <v>19</v>
      </c>
    </row>
    <row r="1404" spans="9:14" x14ac:dyDescent="0.25">
      <c r="I1404" s="29" t="s">
        <v>8219</v>
      </c>
      <c r="J1404">
        <v>18</v>
      </c>
      <c r="M1404" t="s">
        <v>8221</v>
      </c>
      <c r="N1404">
        <v>13</v>
      </c>
    </row>
    <row r="1405" spans="9:14" x14ac:dyDescent="0.25">
      <c r="I1405" s="29" t="s">
        <v>8219</v>
      </c>
      <c r="J1405">
        <v>61</v>
      </c>
      <c r="M1405" t="s">
        <v>8221</v>
      </c>
      <c r="N1405">
        <v>13</v>
      </c>
    </row>
    <row r="1406" spans="9:14" x14ac:dyDescent="0.25">
      <c r="I1406" s="29" t="s">
        <v>8219</v>
      </c>
      <c r="J1406">
        <v>108</v>
      </c>
      <c r="M1406" t="s">
        <v>8221</v>
      </c>
      <c r="N1406">
        <v>4</v>
      </c>
    </row>
    <row r="1407" spans="9:14" x14ac:dyDescent="0.25">
      <c r="I1407" s="29" t="s">
        <v>8219</v>
      </c>
      <c r="J1407">
        <v>142</v>
      </c>
      <c r="M1407" t="s">
        <v>8221</v>
      </c>
      <c r="N1407">
        <v>0</v>
      </c>
    </row>
    <row r="1408" spans="9:14" x14ac:dyDescent="0.25">
      <c r="I1408" s="29" t="s">
        <v>8219</v>
      </c>
      <c r="J1408">
        <v>74</v>
      </c>
      <c r="M1408" t="s">
        <v>8221</v>
      </c>
      <c r="N1408">
        <v>3</v>
      </c>
    </row>
    <row r="1409" spans="9:14" x14ac:dyDescent="0.25">
      <c r="I1409" s="29" t="s">
        <v>8219</v>
      </c>
      <c r="J1409">
        <v>38</v>
      </c>
      <c r="M1409" t="s">
        <v>8221</v>
      </c>
      <c r="N1409">
        <v>1</v>
      </c>
    </row>
    <row r="1410" spans="9:14" x14ac:dyDescent="0.25">
      <c r="I1410" s="29" t="s">
        <v>8219</v>
      </c>
      <c r="J1410">
        <v>20</v>
      </c>
      <c r="M1410" t="s">
        <v>8221</v>
      </c>
      <c r="N1410">
        <v>9</v>
      </c>
    </row>
    <row r="1411" spans="9:14" x14ac:dyDescent="0.25">
      <c r="I1411" s="29" t="s">
        <v>8219</v>
      </c>
      <c r="J1411">
        <v>24</v>
      </c>
      <c r="M1411" t="s">
        <v>8221</v>
      </c>
      <c r="N1411">
        <v>1</v>
      </c>
    </row>
    <row r="1412" spans="9:14" x14ac:dyDescent="0.25">
      <c r="I1412" s="29" t="s">
        <v>8219</v>
      </c>
      <c r="J1412">
        <v>66</v>
      </c>
      <c r="M1412" t="s">
        <v>8221</v>
      </c>
      <c r="N1412">
        <v>1</v>
      </c>
    </row>
    <row r="1413" spans="9:14" x14ac:dyDescent="0.25">
      <c r="I1413" s="29" t="s">
        <v>8219</v>
      </c>
      <c r="J1413">
        <v>28</v>
      </c>
      <c r="M1413" t="s">
        <v>8221</v>
      </c>
      <c r="N1413">
        <v>4</v>
      </c>
    </row>
    <row r="1414" spans="9:14" x14ac:dyDescent="0.25">
      <c r="I1414" s="29" t="s">
        <v>8219</v>
      </c>
      <c r="J1414">
        <v>24</v>
      </c>
      <c r="M1414" t="s">
        <v>8221</v>
      </c>
      <c r="N1414">
        <v>17</v>
      </c>
    </row>
    <row r="1415" spans="9:14" x14ac:dyDescent="0.25">
      <c r="I1415" s="29" t="s">
        <v>8219</v>
      </c>
      <c r="J1415">
        <v>73</v>
      </c>
      <c r="M1415" t="s">
        <v>8221</v>
      </c>
      <c r="N1415">
        <v>0</v>
      </c>
    </row>
    <row r="1416" spans="9:14" x14ac:dyDescent="0.25">
      <c r="I1416" s="29" t="s">
        <v>8219</v>
      </c>
      <c r="J1416">
        <v>3</v>
      </c>
      <c r="M1416" t="s">
        <v>8221</v>
      </c>
      <c r="N1416">
        <v>12</v>
      </c>
    </row>
    <row r="1417" spans="9:14" x14ac:dyDescent="0.25">
      <c r="I1417" s="29" t="s">
        <v>8219</v>
      </c>
      <c r="J1417">
        <v>20</v>
      </c>
      <c r="M1417" t="s">
        <v>8221</v>
      </c>
      <c r="N1417">
        <v>14</v>
      </c>
    </row>
    <row r="1418" spans="9:14" x14ac:dyDescent="0.25">
      <c r="I1418" s="29" t="s">
        <v>8219</v>
      </c>
      <c r="J1418">
        <v>21</v>
      </c>
      <c r="M1418" t="s">
        <v>8221</v>
      </c>
      <c r="N1418">
        <v>1</v>
      </c>
    </row>
    <row r="1419" spans="9:14" x14ac:dyDescent="0.25">
      <c r="I1419" s="29" t="s">
        <v>8219</v>
      </c>
      <c r="J1419">
        <v>94</v>
      </c>
      <c r="M1419" t="s">
        <v>8221</v>
      </c>
      <c r="N1419">
        <v>14</v>
      </c>
    </row>
    <row r="1420" spans="9:14" x14ac:dyDescent="0.25">
      <c r="I1420" s="29" t="s">
        <v>8219</v>
      </c>
      <c r="J1420">
        <v>139</v>
      </c>
      <c r="M1420" t="s">
        <v>8221</v>
      </c>
      <c r="N1420">
        <v>4</v>
      </c>
    </row>
    <row r="1421" spans="9:14" x14ac:dyDescent="0.25">
      <c r="I1421" s="29" t="s">
        <v>8219</v>
      </c>
      <c r="J1421">
        <v>130</v>
      </c>
      <c r="M1421" t="s">
        <v>8221</v>
      </c>
      <c r="N1421">
        <v>2</v>
      </c>
    </row>
    <row r="1422" spans="9:14" x14ac:dyDescent="0.25">
      <c r="I1422" s="29" t="s">
        <v>8219</v>
      </c>
      <c r="J1422">
        <v>31</v>
      </c>
      <c r="M1422" t="s">
        <v>8221</v>
      </c>
      <c r="N1422">
        <v>1</v>
      </c>
    </row>
    <row r="1423" spans="9:14" x14ac:dyDescent="0.25">
      <c r="I1423" s="29" t="s">
        <v>8219</v>
      </c>
      <c r="J1423">
        <v>13</v>
      </c>
      <c r="M1423" t="s">
        <v>8221</v>
      </c>
      <c r="N1423">
        <v>2</v>
      </c>
    </row>
    <row r="1424" spans="9:14" x14ac:dyDescent="0.25">
      <c r="I1424" s="29" t="s">
        <v>8219</v>
      </c>
      <c r="J1424">
        <v>90</v>
      </c>
      <c r="M1424" t="s">
        <v>8221</v>
      </c>
      <c r="N1424">
        <v>1</v>
      </c>
    </row>
    <row r="1425" spans="9:14" x14ac:dyDescent="0.25">
      <c r="I1425" s="29" t="s">
        <v>8219</v>
      </c>
      <c r="J1425">
        <v>141</v>
      </c>
      <c r="M1425" t="s">
        <v>8221</v>
      </c>
      <c r="N1425">
        <v>1</v>
      </c>
    </row>
    <row r="1426" spans="9:14" x14ac:dyDescent="0.25">
      <c r="I1426" s="29" t="s">
        <v>8219</v>
      </c>
      <c r="J1426">
        <v>23</v>
      </c>
      <c r="M1426" t="s">
        <v>8221</v>
      </c>
      <c r="N1426">
        <v>4</v>
      </c>
    </row>
    <row r="1427" spans="9:14" x14ac:dyDescent="0.25">
      <c r="I1427" s="29" t="s">
        <v>8219</v>
      </c>
      <c r="J1427">
        <v>18</v>
      </c>
      <c r="M1427" t="s">
        <v>8221</v>
      </c>
      <c r="N1427">
        <v>3</v>
      </c>
    </row>
    <row r="1428" spans="9:14" x14ac:dyDescent="0.25">
      <c r="I1428" s="29" t="s">
        <v>8219</v>
      </c>
      <c r="J1428">
        <v>76</v>
      </c>
      <c r="M1428" t="s">
        <v>8221</v>
      </c>
      <c r="N1428">
        <v>38</v>
      </c>
    </row>
    <row r="1429" spans="9:14" x14ac:dyDescent="0.25">
      <c r="I1429" s="29" t="s">
        <v>8219</v>
      </c>
      <c r="J1429">
        <v>93</v>
      </c>
      <c r="M1429" t="s">
        <v>8221</v>
      </c>
      <c r="N1429">
        <v>4</v>
      </c>
    </row>
    <row r="1430" spans="9:14" x14ac:dyDescent="0.25">
      <c r="I1430" s="29" t="s">
        <v>8219</v>
      </c>
      <c r="J1430">
        <v>69</v>
      </c>
      <c r="M1430" t="s">
        <v>8221</v>
      </c>
      <c r="N1430">
        <v>0</v>
      </c>
    </row>
    <row r="1431" spans="9:14" x14ac:dyDescent="0.25">
      <c r="I1431" s="29" t="s">
        <v>8219</v>
      </c>
      <c r="J1431">
        <v>21</v>
      </c>
      <c r="M1431" t="s">
        <v>8221</v>
      </c>
      <c r="N1431">
        <v>2</v>
      </c>
    </row>
    <row r="1432" spans="9:14" x14ac:dyDescent="0.25">
      <c r="I1432" s="29" t="s">
        <v>8219</v>
      </c>
      <c r="J1432">
        <v>57</v>
      </c>
      <c r="M1432" t="s">
        <v>8221</v>
      </c>
      <c r="N1432">
        <v>0</v>
      </c>
    </row>
    <row r="1433" spans="9:14" x14ac:dyDescent="0.25">
      <c r="I1433" s="29" t="s">
        <v>8219</v>
      </c>
      <c r="J1433">
        <v>108</v>
      </c>
      <c r="M1433" t="s">
        <v>8221</v>
      </c>
      <c r="N1433">
        <v>1</v>
      </c>
    </row>
    <row r="1434" spans="9:14" x14ac:dyDescent="0.25">
      <c r="I1434" s="29" t="s">
        <v>8219</v>
      </c>
      <c r="J1434">
        <v>83</v>
      </c>
      <c r="M1434" t="s">
        <v>8221</v>
      </c>
      <c r="N1434">
        <v>7</v>
      </c>
    </row>
    <row r="1435" spans="9:14" x14ac:dyDescent="0.25">
      <c r="I1435" s="29" t="s">
        <v>8219</v>
      </c>
      <c r="J1435">
        <v>96</v>
      </c>
      <c r="M1435" t="s">
        <v>8221</v>
      </c>
      <c r="N1435">
        <v>2</v>
      </c>
    </row>
    <row r="1436" spans="9:14" x14ac:dyDescent="0.25">
      <c r="I1436" s="29" t="s">
        <v>8219</v>
      </c>
      <c r="J1436">
        <v>64</v>
      </c>
      <c r="M1436" t="s">
        <v>8221</v>
      </c>
      <c r="N1436">
        <v>4</v>
      </c>
    </row>
    <row r="1437" spans="9:14" x14ac:dyDescent="0.25">
      <c r="I1437" s="29" t="s">
        <v>8219</v>
      </c>
      <c r="J1437">
        <v>14</v>
      </c>
      <c r="M1437" t="s">
        <v>8221</v>
      </c>
      <c r="N1437">
        <v>4</v>
      </c>
    </row>
    <row r="1438" spans="9:14" x14ac:dyDescent="0.25">
      <c r="I1438" s="29" t="s">
        <v>8219</v>
      </c>
      <c r="J1438">
        <v>169</v>
      </c>
      <c r="M1438" t="s">
        <v>8221</v>
      </c>
      <c r="N1438">
        <v>3</v>
      </c>
    </row>
    <row r="1439" spans="9:14" x14ac:dyDescent="0.25">
      <c r="I1439" s="29" t="s">
        <v>8219</v>
      </c>
      <c r="J1439">
        <v>33</v>
      </c>
      <c r="M1439" t="s">
        <v>8221</v>
      </c>
      <c r="N1439">
        <v>2</v>
      </c>
    </row>
    <row r="1440" spans="9:14" x14ac:dyDescent="0.25">
      <c r="I1440" s="29" t="s">
        <v>8219</v>
      </c>
      <c r="J1440">
        <v>102</v>
      </c>
      <c r="M1440" t="s">
        <v>8221</v>
      </c>
      <c r="N1440">
        <v>197</v>
      </c>
    </row>
    <row r="1441" spans="9:14" x14ac:dyDescent="0.25">
      <c r="I1441" s="29" t="s">
        <v>8219</v>
      </c>
      <c r="J1441">
        <v>104</v>
      </c>
      <c r="M1441" t="s">
        <v>8221</v>
      </c>
      <c r="N1441">
        <v>0</v>
      </c>
    </row>
    <row r="1442" spans="9:14" x14ac:dyDescent="0.25">
      <c r="I1442" s="29" t="s">
        <v>8219</v>
      </c>
      <c r="J1442">
        <v>20</v>
      </c>
      <c r="M1442" t="s">
        <v>8221</v>
      </c>
      <c r="N1442">
        <v>1</v>
      </c>
    </row>
    <row r="1443" spans="9:14" x14ac:dyDescent="0.25">
      <c r="I1443" s="29" t="s">
        <v>8219</v>
      </c>
      <c r="J1443">
        <v>35</v>
      </c>
      <c r="M1443" t="s">
        <v>8221</v>
      </c>
      <c r="N1443">
        <v>4</v>
      </c>
    </row>
    <row r="1444" spans="9:14" x14ac:dyDescent="0.25">
      <c r="I1444" s="29" t="s">
        <v>8219</v>
      </c>
      <c r="J1444">
        <v>94</v>
      </c>
      <c r="M1444" t="s">
        <v>8221</v>
      </c>
      <c r="N1444">
        <v>0</v>
      </c>
    </row>
    <row r="1445" spans="9:14" x14ac:dyDescent="0.25">
      <c r="I1445" s="29" t="s">
        <v>8219</v>
      </c>
      <c r="J1445">
        <v>14</v>
      </c>
      <c r="M1445" t="s">
        <v>8221</v>
      </c>
      <c r="N1445">
        <v>7</v>
      </c>
    </row>
    <row r="1446" spans="9:14" x14ac:dyDescent="0.25">
      <c r="I1446" s="29" t="s">
        <v>8219</v>
      </c>
      <c r="J1446">
        <v>15</v>
      </c>
      <c r="M1446" t="s">
        <v>8221</v>
      </c>
      <c r="N1446">
        <v>11</v>
      </c>
    </row>
    <row r="1447" spans="9:14" x14ac:dyDescent="0.25">
      <c r="I1447" s="29" t="s">
        <v>8219</v>
      </c>
      <c r="J1447">
        <v>51</v>
      </c>
      <c r="M1447" t="s">
        <v>8221</v>
      </c>
      <c r="N1447">
        <v>0</v>
      </c>
    </row>
    <row r="1448" spans="9:14" x14ac:dyDescent="0.25">
      <c r="I1448" s="29" t="s">
        <v>8219</v>
      </c>
      <c r="J1448">
        <v>19</v>
      </c>
      <c r="M1448" t="s">
        <v>8221</v>
      </c>
      <c r="N1448">
        <v>6</v>
      </c>
    </row>
    <row r="1449" spans="9:14" x14ac:dyDescent="0.25">
      <c r="I1449" s="29" t="s">
        <v>8219</v>
      </c>
      <c r="J1449">
        <v>23</v>
      </c>
      <c r="M1449" t="s">
        <v>8221</v>
      </c>
      <c r="N1449">
        <v>0</v>
      </c>
    </row>
    <row r="1450" spans="9:14" x14ac:dyDescent="0.25">
      <c r="I1450" s="29" t="s">
        <v>8219</v>
      </c>
      <c r="J1450">
        <v>97</v>
      </c>
      <c r="M1450" t="s">
        <v>8221</v>
      </c>
      <c r="N1450">
        <v>7</v>
      </c>
    </row>
    <row r="1451" spans="9:14" x14ac:dyDescent="0.25">
      <c r="I1451" s="29" t="s">
        <v>8219</v>
      </c>
      <c r="J1451">
        <v>76</v>
      </c>
      <c r="M1451" t="s">
        <v>8221</v>
      </c>
      <c r="N1451">
        <v>94</v>
      </c>
    </row>
    <row r="1452" spans="9:14" x14ac:dyDescent="0.25">
      <c r="I1452" s="29" t="s">
        <v>8219</v>
      </c>
      <c r="J1452">
        <v>11</v>
      </c>
      <c r="M1452" t="s">
        <v>8221</v>
      </c>
      <c r="N1452">
        <v>2</v>
      </c>
    </row>
    <row r="1453" spans="9:14" x14ac:dyDescent="0.25">
      <c r="I1453" s="29" t="s">
        <v>8219</v>
      </c>
      <c r="J1453">
        <v>52</v>
      </c>
      <c r="M1453" t="s">
        <v>8221</v>
      </c>
      <c r="N1453">
        <v>25</v>
      </c>
    </row>
    <row r="1454" spans="9:14" x14ac:dyDescent="0.25">
      <c r="I1454" s="29" t="s">
        <v>8219</v>
      </c>
      <c r="J1454">
        <v>95</v>
      </c>
      <c r="M1454" t="s">
        <v>8221</v>
      </c>
      <c r="N1454">
        <v>17</v>
      </c>
    </row>
    <row r="1455" spans="9:14" x14ac:dyDescent="0.25">
      <c r="I1455" s="29" t="s">
        <v>8219</v>
      </c>
      <c r="J1455">
        <v>35</v>
      </c>
      <c r="M1455" t="s">
        <v>8221</v>
      </c>
      <c r="N1455">
        <v>2</v>
      </c>
    </row>
    <row r="1456" spans="9:14" x14ac:dyDescent="0.25">
      <c r="I1456" s="29" t="s">
        <v>8219</v>
      </c>
      <c r="J1456">
        <v>21</v>
      </c>
      <c r="M1456" t="s">
        <v>8221</v>
      </c>
      <c r="N1456">
        <v>4</v>
      </c>
    </row>
    <row r="1457" spans="9:14" x14ac:dyDescent="0.25">
      <c r="I1457" s="29" t="s">
        <v>8219</v>
      </c>
      <c r="J1457">
        <v>93</v>
      </c>
      <c r="M1457" t="s">
        <v>8221</v>
      </c>
      <c r="N1457">
        <v>5</v>
      </c>
    </row>
    <row r="1458" spans="9:14" x14ac:dyDescent="0.25">
      <c r="I1458" s="29" t="s">
        <v>8219</v>
      </c>
      <c r="J1458">
        <v>11</v>
      </c>
      <c r="M1458" t="s">
        <v>8221</v>
      </c>
      <c r="N1458">
        <v>2</v>
      </c>
    </row>
    <row r="1459" spans="9:14" x14ac:dyDescent="0.25">
      <c r="I1459" s="29" t="s">
        <v>8219</v>
      </c>
      <c r="J1459">
        <v>21</v>
      </c>
      <c r="M1459" t="s">
        <v>8221</v>
      </c>
      <c r="N1459">
        <v>2</v>
      </c>
    </row>
    <row r="1460" spans="9:14" x14ac:dyDescent="0.25">
      <c r="I1460" s="29" t="s">
        <v>8219</v>
      </c>
      <c r="J1460">
        <v>54</v>
      </c>
      <c r="M1460" t="s">
        <v>8221</v>
      </c>
      <c r="N1460">
        <v>3</v>
      </c>
    </row>
    <row r="1461" spans="9:14" x14ac:dyDescent="0.25">
      <c r="I1461" s="29" t="s">
        <v>8219</v>
      </c>
      <c r="J1461">
        <v>31</v>
      </c>
      <c r="M1461" t="s">
        <v>8221</v>
      </c>
      <c r="N1461">
        <v>0</v>
      </c>
    </row>
    <row r="1462" spans="9:14" x14ac:dyDescent="0.25">
      <c r="I1462" s="29" t="s">
        <v>8219</v>
      </c>
      <c r="J1462">
        <v>132</v>
      </c>
      <c r="M1462" t="s">
        <v>8221</v>
      </c>
      <c r="N1462">
        <v>4</v>
      </c>
    </row>
    <row r="1463" spans="9:14" x14ac:dyDescent="0.25">
      <c r="I1463" s="29" t="s">
        <v>8219</v>
      </c>
      <c r="J1463">
        <v>3</v>
      </c>
      <c r="M1463" t="s">
        <v>8221</v>
      </c>
      <c r="N1463">
        <v>1</v>
      </c>
    </row>
    <row r="1464" spans="9:14" x14ac:dyDescent="0.25">
      <c r="I1464" s="29" t="s">
        <v>8219</v>
      </c>
      <c r="J1464">
        <v>6</v>
      </c>
      <c r="M1464" t="s">
        <v>8221</v>
      </c>
      <c r="N1464">
        <v>12</v>
      </c>
    </row>
    <row r="1465" spans="9:14" x14ac:dyDescent="0.25">
      <c r="I1465" s="29" t="s">
        <v>8219</v>
      </c>
      <c r="J1465">
        <v>10</v>
      </c>
      <c r="M1465" t="s">
        <v>8221</v>
      </c>
      <c r="N1465">
        <v>4</v>
      </c>
    </row>
    <row r="1466" spans="9:14" x14ac:dyDescent="0.25">
      <c r="I1466" s="29" t="s">
        <v>8219</v>
      </c>
      <c r="J1466">
        <v>147</v>
      </c>
      <c r="M1466" t="s">
        <v>8221</v>
      </c>
      <c r="N1466">
        <v>91</v>
      </c>
    </row>
    <row r="1467" spans="9:14" x14ac:dyDescent="0.25">
      <c r="I1467" s="29" t="s">
        <v>8219</v>
      </c>
      <c r="J1467">
        <v>199</v>
      </c>
      <c r="M1467" t="s">
        <v>8221</v>
      </c>
      <c r="N1467">
        <v>1</v>
      </c>
    </row>
    <row r="1468" spans="9:14" x14ac:dyDescent="0.25">
      <c r="I1468" s="29" t="s">
        <v>8219</v>
      </c>
      <c r="J1468">
        <v>50</v>
      </c>
      <c r="M1468" t="s">
        <v>8221</v>
      </c>
      <c r="N1468">
        <v>1</v>
      </c>
    </row>
    <row r="1469" spans="9:14" x14ac:dyDescent="0.25">
      <c r="I1469" s="29" t="s">
        <v>8219</v>
      </c>
      <c r="J1469">
        <v>21</v>
      </c>
      <c r="M1469" t="s">
        <v>8221</v>
      </c>
      <c r="N1469">
        <v>0</v>
      </c>
    </row>
    <row r="1470" spans="9:14" x14ac:dyDescent="0.25">
      <c r="I1470" s="29" t="s">
        <v>8219</v>
      </c>
      <c r="J1470">
        <v>24</v>
      </c>
      <c r="M1470" t="s">
        <v>8221</v>
      </c>
      <c r="N1470">
        <v>13</v>
      </c>
    </row>
    <row r="1471" spans="9:14" x14ac:dyDescent="0.25">
      <c r="I1471" s="29" t="s">
        <v>8219</v>
      </c>
      <c r="J1471">
        <v>32</v>
      </c>
      <c r="M1471" t="s">
        <v>8221</v>
      </c>
      <c r="N1471">
        <v>2</v>
      </c>
    </row>
    <row r="1472" spans="9:14" x14ac:dyDescent="0.25">
      <c r="I1472" s="29" t="s">
        <v>8219</v>
      </c>
      <c r="J1472">
        <v>62</v>
      </c>
      <c r="M1472" t="s">
        <v>8221</v>
      </c>
      <c r="N1472">
        <v>0</v>
      </c>
    </row>
    <row r="1473" spans="9:14" x14ac:dyDescent="0.25">
      <c r="I1473" s="29" t="s">
        <v>8219</v>
      </c>
      <c r="J1473">
        <v>9</v>
      </c>
      <c r="M1473" t="s">
        <v>8221</v>
      </c>
      <c r="N1473">
        <v>21</v>
      </c>
    </row>
    <row r="1474" spans="9:14" x14ac:dyDescent="0.25">
      <c r="I1474" s="29" t="s">
        <v>8219</v>
      </c>
      <c r="J1474">
        <v>38</v>
      </c>
      <c r="M1474" t="s">
        <v>8221</v>
      </c>
      <c r="N1474">
        <v>9</v>
      </c>
    </row>
    <row r="1475" spans="9:14" x14ac:dyDescent="0.25">
      <c r="I1475" s="29" t="s">
        <v>8219</v>
      </c>
      <c r="J1475">
        <v>54</v>
      </c>
      <c r="M1475" t="s">
        <v>8221</v>
      </c>
      <c r="N1475">
        <v>6</v>
      </c>
    </row>
    <row r="1476" spans="9:14" x14ac:dyDescent="0.25">
      <c r="I1476" s="29" t="s">
        <v>8219</v>
      </c>
      <c r="J1476">
        <v>37</v>
      </c>
      <c r="M1476" t="s">
        <v>8221</v>
      </c>
      <c r="N1476">
        <v>4</v>
      </c>
    </row>
    <row r="1477" spans="9:14" x14ac:dyDescent="0.25">
      <c r="I1477" s="29" t="s">
        <v>8219</v>
      </c>
      <c r="J1477">
        <v>39</v>
      </c>
      <c r="M1477" t="s">
        <v>8221</v>
      </c>
      <c r="N1477">
        <v>7</v>
      </c>
    </row>
    <row r="1478" spans="9:14" x14ac:dyDescent="0.25">
      <c r="I1478" s="29" t="s">
        <v>8219</v>
      </c>
      <c r="J1478">
        <v>34</v>
      </c>
      <c r="M1478" t="s">
        <v>8221</v>
      </c>
      <c r="N1478">
        <v>5</v>
      </c>
    </row>
    <row r="1479" spans="9:14" x14ac:dyDescent="0.25">
      <c r="I1479" s="29" t="s">
        <v>8219</v>
      </c>
      <c r="J1479">
        <v>55</v>
      </c>
      <c r="M1479" t="s">
        <v>8221</v>
      </c>
      <c r="N1479">
        <v>0</v>
      </c>
    </row>
    <row r="1480" spans="9:14" x14ac:dyDescent="0.25">
      <c r="I1480" s="29" t="s">
        <v>8219</v>
      </c>
      <c r="J1480">
        <v>32</v>
      </c>
      <c r="M1480" t="s">
        <v>8221</v>
      </c>
      <c r="N1480">
        <v>3</v>
      </c>
    </row>
    <row r="1481" spans="9:14" x14ac:dyDescent="0.25">
      <c r="I1481" s="29" t="s">
        <v>8219</v>
      </c>
      <c r="J1481">
        <v>25</v>
      </c>
      <c r="M1481" t="s">
        <v>8221</v>
      </c>
      <c r="N1481">
        <v>9</v>
      </c>
    </row>
    <row r="1482" spans="9:14" x14ac:dyDescent="0.25">
      <c r="I1482" s="29" t="s">
        <v>8219</v>
      </c>
      <c r="J1482">
        <v>33</v>
      </c>
      <c r="M1482" t="s">
        <v>8221</v>
      </c>
      <c r="N1482">
        <v>6</v>
      </c>
    </row>
    <row r="1483" spans="9:14" x14ac:dyDescent="0.25">
      <c r="I1483" s="29" t="s">
        <v>8219</v>
      </c>
      <c r="J1483">
        <v>108</v>
      </c>
      <c r="M1483" t="s">
        <v>8221</v>
      </c>
      <c r="N1483">
        <v>4</v>
      </c>
    </row>
    <row r="1484" spans="9:14" x14ac:dyDescent="0.25">
      <c r="I1484" s="29" t="s">
        <v>8219</v>
      </c>
      <c r="J1484">
        <v>20</v>
      </c>
      <c r="M1484" t="s">
        <v>8221</v>
      </c>
      <c r="N1484">
        <v>1</v>
      </c>
    </row>
    <row r="1485" spans="9:14" x14ac:dyDescent="0.25">
      <c r="I1485" s="29" t="s">
        <v>8219</v>
      </c>
      <c r="J1485">
        <v>98</v>
      </c>
      <c r="M1485" t="s">
        <v>8221</v>
      </c>
      <c r="N1485">
        <v>17</v>
      </c>
    </row>
    <row r="1486" spans="9:14" x14ac:dyDescent="0.25">
      <c r="I1486" s="29" t="s">
        <v>8219</v>
      </c>
      <c r="J1486">
        <v>196</v>
      </c>
      <c r="M1486" t="s">
        <v>8221</v>
      </c>
      <c r="N1486">
        <v>1</v>
      </c>
    </row>
    <row r="1487" spans="9:14" x14ac:dyDescent="0.25">
      <c r="I1487" s="29" t="s">
        <v>8219</v>
      </c>
      <c r="J1487">
        <v>39</v>
      </c>
      <c r="M1487" t="s">
        <v>8221</v>
      </c>
      <c r="N1487">
        <v>13</v>
      </c>
    </row>
    <row r="1488" spans="9:14" x14ac:dyDescent="0.25">
      <c r="I1488" s="29" t="s">
        <v>8219</v>
      </c>
      <c r="J1488">
        <v>128</v>
      </c>
      <c r="M1488" t="s">
        <v>8221</v>
      </c>
      <c r="N1488">
        <v>6</v>
      </c>
    </row>
    <row r="1489" spans="9:14" x14ac:dyDescent="0.25">
      <c r="I1489" s="29" t="s">
        <v>8219</v>
      </c>
      <c r="J1489">
        <v>71</v>
      </c>
      <c r="M1489" t="s">
        <v>8221</v>
      </c>
      <c r="N1489">
        <v>0</v>
      </c>
    </row>
    <row r="1490" spans="9:14" x14ac:dyDescent="0.25">
      <c r="I1490" s="29" t="s">
        <v>8219</v>
      </c>
      <c r="J1490">
        <v>47</v>
      </c>
      <c r="M1490" t="s">
        <v>8221</v>
      </c>
      <c r="N1490">
        <v>2</v>
      </c>
    </row>
    <row r="1491" spans="9:14" x14ac:dyDescent="0.25">
      <c r="I1491" s="29" t="s">
        <v>8219</v>
      </c>
      <c r="J1491">
        <v>17</v>
      </c>
      <c r="M1491" t="s">
        <v>8221</v>
      </c>
      <c r="N1491">
        <v>2</v>
      </c>
    </row>
    <row r="1492" spans="9:14" x14ac:dyDescent="0.25">
      <c r="I1492" s="29" t="s">
        <v>8219</v>
      </c>
      <c r="J1492">
        <v>91</v>
      </c>
      <c r="M1492" t="s">
        <v>8221</v>
      </c>
      <c r="N1492">
        <v>21</v>
      </c>
    </row>
    <row r="1493" spans="9:14" x14ac:dyDescent="0.25">
      <c r="I1493" s="29" t="s">
        <v>8219</v>
      </c>
      <c r="J1493">
        <v>43</v>
      </c>
      <c r="M1493" t="s">
        <v>8221</v>
      </c>
      <c r="N1493">
        <v>13</v>
      </c>
    </row>
    <row r="1494" spans="9:14" x14ac:dyDescent="0.25">
      <c r="I1494" s="29" t="s">
        <v>8219</v>
      </c>
      <c r="J1494">
        <v>17</v>
      </c>
      <c r="M1494" t="s">
        <v>8221</v>
      </c>
      <c r="N1494">
        <v>0</v>
      </c>
    </row>
    <row r="1495" spans="9:14" x14ac:dyDescent="0.25">
      <c r="I1495" s="29" t="s">
        <v>8219</v>
      </c>
      <c r="J1495">
        <v>33</v>
      </c>
      <c r="M1495" t="s">
        <v>8221</v>
      </c>
      <c r="N1495">
        <v>6</v>
      </c>
    </row>
    <row r="1496" spans="9:14" x14ac:dyDescent="0.25">
      <c r="I1496" s="29" t="s">
        <v>8219</v>
      </c>
      <c r="J1496">
        <v>87</v>
      </c>
      <c r="M1496" t="s">
        <v>8221</v>
      </c>
      <c r="N1496">
        <v>0</v>
      </c>
    </row>
    <row r="1497" spans="9:14" x14ac:dyDescent="0.25">
      <c r="I1497" s="29" t="s">
        <v>8219</v>
      </c>
      <c r="J1497">
        <v>113</v>
      </c>
      <c r="M1497" t="s">
        <v>8221</v>
      </c>
      <c r="N1497">
        <v>1</v>
      </c>
    </row>
    <row r="1498" spans="9:14" x14ac:dyDescent="0.25">
      <c r="I1498" s="29" t="s">
        <v>8219</v>
      </c>
      <c r="J1498">
        <v>14</v>
      </c>
      <c r="M1498" t="s">
        <v>8221</v>
      </c>
      <c r="N1498">
        <v>0</v>
      </c>
    </row>
    <row r="1499" spans="9:14" x14ac:dyDescent="0.25">
      <c r="I1499" s="29" t="s">
        <v>8219</v>
      </c>
      <c r="J1499">
        <v>30</v>
      </c>
      <c r="M1499" t="s">
        <v>8221</v>
      </c>
      <c r="N1499">
        <v>12</v>
      </c>
    </row>
    <row r="1500" spans="9:14" x14ac:dyDescent="0.25">
      <c r="I1500" s="29" t="s">
        <v>8219</v>
      </c>
      <c r="J1500">
        <v>16</v>
      </c>
      <c r="M1500" t="s">
        <v>8221</v>
      </c>
      <c r="N1500">
        <v>2</v>
      </c>
    </row>
    <row r="1501" spans="9:14" x14ac:dyDescent="0.25">
      <c r="I1501" s="29" t="s">
        <v>8219</v>
      </c>
      <c r="J1501">
        <v>46</v>
      </c>
      <c r="M1501" t="s">
        <v>8221</v>
      </c>
      <c r="N1501">
        <v>6</v>
      </c>
    </row>
    <row r="1502" spans="9:14" x14ac:dyDescent="0.25">
      <c r="I1502" s="29" t="s">
        <v>8219</v>
      </c>
      <c r="J1502">
        <v>24</v>
      </c>
      <c r="M1502" t="s">
        <v>8221</v>
      </c>
      <c r="N1502">
        <v>1</v>
      </c>
    </row>
    <row r="1503" spans="9:14" x14ac:dyDescent="0.25">
      <c r="I1503" s="29" t="s">
        <v>8219</v>
      </c>
      <c r="J1503">
        <v>97</v>
      </c>
      <c r="M1503" t="s">
        <v>8221</v>
      </c>
      <c r="N1503">
        <v>1</v>
      </c>
    </row>
    <row r="1504" spans="9:14" x14ac:dyDescent="0.25">
      <c r="I1504" s="29" t="s">
        <v>8219</v>
      </c>
      <c r="J1504">
        <v>59</v>
      </c>
      <c r="M1504" t="s">
        <v>8221</v>
      </c>
      <c r="N1504">
        <v>5</v>
      </c>
    </row>
    <row r="1505" spans="9:14" x14ac:dyDescent="0.25">
      <c r="I1505" s="29" t="s">
        <v>8219</v>
      </c>
      <c r="J1505">
        <v>1095</v>
      </c>
      <c r="M1505" t="s">
        <v>8221</v>
      </c>
      <c r="N1505">
        <v>0</v>
      </c>
    </row>
    <row r="1506" spans="9:14" x14ac:dyDescent="0.25">
      <c r="I1506" s="29" t="s">
        <v>8219</v>
      </c>
      <c r="J1506">
        <v>218</v>
      </c>
      <c r="M1506" t="s">
        <v>8221</v>
      </c>
      <c r="N1506">
        <v>3</v>
      </c>
    </row>
    <row r="1507" spans="9:14" x14ac:dyDescent="0.25">
      <c r="I1507" s="29" t="s">
        <v>8219</v>
      </c>
      <c r="J1507">
        <v>111</v>
      </c>
      <c r="M1507" t="s">
        <v>8221</v>
      </c>
      <c r="N1507">
        <v>8</v>
      </c>
    </row>
    <row r="1508" spans="9:14" x14ac:dyDescent="0.25">
      <c r="I1508" s="29" t="s">
        <v>8219</v>
      </c>
      <c r="J1508">
        <v>56</v>
      </c>
      <c r="M1508" t="s">
        <v>8221</v>
      </c>
      <c r="N1508">
        <v>3</v>
      </c>
    </row>
    <row r="1509" spans="9:14" x14ac:dyDescent="0.25">
      <c r="I1509" s="29" t="s">
        <v>8219</v>
      </c>
      <c r="J1509">
        <v>265</v>
      </c>
      <c r="M1509" t="s">
        <v>8221</v>
      </c>
      <c r="N1509">
        <v>8</v>
      </c>
    </row>
    <row r="1510" spans="9:14" x14ac:dyDescent="0.25">
      <c r="I1510" s="29" t="s">
        <v>8219</v>
      </c>
      <c r="J1510">
        <v>28</v>
      </c>
      <c r="M1510" t="s">
        <v>8221</v>
      </c>
      <c r="N1510">
        <v>1</v>
      </c>
    </row>
    <row r="1511" spans="9:14" x14ac:dyDescent="0.25">
      <c r="I1511" s="29" t="s">
        <v>8219</v>
      </c>
      <c r="J1511">
        <v>364</v>
      </c>
      <c r="M1511" t="s">
        <v>8221</v>
      </c>
      <c r="N1511">
        <v>4</v>
      </c>
    </row>
    <row r="1512" spans="9:14" x14ac:dyDescent="0.25">
      <c r="I1512" s="29" t="s">
        <v>8219</v>
      </c>
      <c r="J1512">
        <v>27</v>
      </c>
      <c r="M1512" t="s">
        <v>8221</v>
      </c>
      <c r="N1512">
        <v>8</v>
      </c>
    </row>
    <row r="1513" spans="9:14" x14ac:dyDescent="0.25">
      <c r="I1513" s="29" t="s">
        <v>8219</v>
      </c>
      <c r="J1513">
        <v>93</v>
      </c>
      <c r="M1513" t="s">
        <v>8221</v>
      </c>
      <c r="N1513">
        <v>1</v>
      </c>
    </row>
    <row r="1514" spans="9:14" x14ac:dyDescent="0.25">
      <c r="I1514" s="29" t="s">
        <v>8219</v>
      </c>
      <c r="J1514">
        <v>64</v>
      </c>
      <c r="M1514" t="s">
        <v>8221</v>
      </c>
      <c r="N1514">
        <v>5</v>
      </c>
    </row>
    <row r="1515" spans="9:14" x14ac:dyDescent="0.25">
      <c r="I1515" s="29" t="s">
        <v>8219</v>
      </c>
      <c r="J1515">
        <v>22</v>
      </c>
      <c r="M1515" t="s">
        <v>8221</v>
      </c>
      <c r="N1515">
        <v>0</v>
      </c>
    </row>
    <row r="1516" spans="9:14" x14ac:dyDescent="0.25">
      <c r="I1516" s="29" t="s">
        <v>8219</v>
      </c>
      <c r="J1516">
        <v>59</v>
      </c>
      <c r="M1516" t="s">
        <v>8221</v>
      </c>
      <c r="N1516">
        <v>0</v>
      </c>
    </row>
    <row r="1517" spans="9:14" x14ac:dyDescent="0.25">
      <c r="I1517" s="29" t="s">
        <v>8219</v>
      </c>
      <c r="J1517">
        <v>249</v>
      </c>
      <c r="M1517" t="s">
        <v>8221</v>
      </c>
      <c r="N1517">
        <v>1</v>
      </c>
    </row>
    <row r="1518" spans="9:14" x14ac:dyDescent="0.25">
      <c r="I1518" s="29" t="s">
        <v>8219</v>
      </c>
      <c r="J1518">
        <v>392</v>
      </c>
      <c r="M1518" t="s">
        <v>8221</v>
      </c>
      <c r="N1518">
        <v>0</v>
      </c>
    </row>
    <row r="1519" spans="9:14" x14ac:dyDescent="0.25">
      <c r="I1519" s="29" t="s">
        <v>8219</v>
      </c>
      <c r="J1519">
        <v>115</v>
      </c>
      <c r="M1519" t="s">
        <v>8221</v>
      </c>
      <c r="N1519">
        <v>0</v>
      </c>
    </row>
    <row r="1520" spans="9:14" x14ac:dyDescent="0.25">
      <c r="I1520" s="29" t="s">
        <v>8219</v>
      </c>
      <c r="J1520">
        <v>433</v>
      </c>
      <c r="M1520" t="s">
        <v>8221</v>
      </c>
      <c r="N1520">
        <v>6</v>
      </c>
    </row>
    <row r="1521" spans="9:14" x14ac:dyDescent="0.25">
      <c r="I1521" s="29" t="s">
        <v>8219</v>
      </c>
      <c r="J1521">
        <v>20</v>
      </c>
      <c r="M1521" t="s">
        <v>8221</v>
      </c>
      <c r="N1521">
        <v>6</v>
      </c>
    </row>
    <row r="1522" spans="9:14" x14ac:dyDescent="0.25">
      <c r="I1522" s="29" t="s">
        <v>8219</v>
      </c>
      <c r="J1522">
        <v>8</v>
      </c>
      <c r="M1522" t="s">
        <v>8221</v>
      </c>
      <c r="N1522">
        <v>14</v>
      </c>
    </row>
    <row r="1523" spans="9:14" x14ac:dyDescent="0.25">
      <c r="I1523" s="29" t="s">
        <v>8219</v>
      </c>
      <c r="J1523">
        <v>175</v>
      </c>
      <c r="M1523" t="s">
        <v>8221</v>
      </c>
      <c r="N1523">
        <v>6</v>
      </c>
    </row>
    <row r="1524" spans="9:14" x14ac:dyDescent="0.25">
      <c r="I1524" s="29" t="s">
        <v>8219</v>
      </c>
      <c r="J1524">
        <v>104</v>
      </c>
      <c r="M1524" t="s">
        <v>8221</v>
      </c>
      <c r="N1524">
        <v>33</v>
      </c>
    </row>
    <row r="1525" spans="9:14" x14ac:dyDescent="0.25">
      <c r="I1525" s="29" t="s">
        <v>8219</v>
      </c>
      <c r="J1525">
        <v>17</v>
      </c>
      <c r="M1525" t="s">
        <v>8221</v>
      </c>
      <c r="N1525">
        <v>4</v>
      </c>
    </row>
    <row r="1526" spans="9:14" x14ac:dyDescent="0.25">
      <c r="I1526" s="29" t="s">
        <v>8219</v>
      </c>
      <c r="J1526">
        <v>277</v>
      </c>
      <c r="M1526" t="s">
        <v>8221</v>
      </c>
      <c r="N1526">
        <v>1</v>
      </c>
    </row>
    <row r="1527" spans="9:14" x14ac:dyDescent="0.25">
      <c r="I1527" s="29" t="s">
        <v>8219</v>
      </c>
      <c r="J1527">
        <v>118</v>
      </c>
      <c r="M1527" t="s">
        <v>8221</v>
      </c>
      <c r="N1527">
        <v>0</v>
      </c>
    </row>
    <row r="1528" spans="9:14" x14ac:dyDescent="0.25">
      <c r="I1528" s="29" t="s">
        <v>8219</v>
      </c>
      <c r="J1528">
        <v>97</v>
      </c>
      <c r="M1528" t="s">
        <v>8221</v>
      </c>
      <c r="N1528">
        <v>6</v>
      </c>
    </row>
    <row r="1529" spans="9:14" x14ac:dyDescent="0.25">
      <c r="I1529" s="29" t="s">
        <v>8219</v>
      </c>
      <c r="J1529">
        <v>20</v>
      </c>
      <c r="M1529" t="s">
        <v>8221</v>
      </c>
      <c r="N1529">
        <v>6</v>
      </c>
    </row>
    <row r="1530" spans="9:14" x14ac:dyDescent="0.25">
      <c r="I1530" s="29" t="s">
        <v>8219</v>
      </c>
      <c r="J1530">
        <v>26</v>
      </c>
      <c r="M1530" t="s">
        <v>8221</v>
      </c>
      <c r="N1530">
        <v>1</v>
      </c>
    </row>
    <row r="1531" spans="9:14" x14ac:dyDescent="0.25">
      <c r="I1531" s="29" t="s">
        <v>8219</v>
      </c>
      <c r="J1531">
        <v>128</v>
      </c>
      <c r="M1531" t="s">
        <v>8221</v>
      </c>
      <c r="N1531">
        <v>3</v>
      </c>
    </row>
    <row r="1532" spans="9:14" x14ac:dyDescent="0.25">
      <c r="I1532" s="29" t="s">
        <v>8219</v>
      </c>
      <c r="J1532">
        <v>15</v>
      </c>
    </row>
    <row r="1533" spans="9:14" x14ac:dyDescent="0.25">
      <c r="I1533" s="29" t="s">
        <v>8219</v>
      </c>
      <c r="J1533">
        <v>25</v>
      </c>
    </row>
    <row r="1534" spans="9:14" x14ac:dyDescent="0.25">
      <c r="I1534" s="29" t="s">
        <v>8219</v>
      </c>
      <c r="J1534">
        <v>55</v>
      </c>
    </row>
    <row r="1535" spans="9:14" x14ac:dyDescent="0.25">
      <c r="I1535" s="29" t="s">
        <v>8219</v>
      </c>
      <c r="J1535">
        <v>107</v>
      </c>
    </row>
    <row r="1536" spans="9:14" x14ac:dyDescent="0.25">
      <c r="I1536" s="29" t="s">
        <v>8219</v>
      </c>
      <c r="J1536">
        <v>557</v>
      </c>
    </row>
    <row r="1537" spans="9:10" x14ac:dyDescent="0.25">
      <c r="I1537" s="29" t="s">
        <v>8219</v>
      </c>
      <c r="J1537">
        <v>40</v>
      </c>
    </row>
    <row r="1538" spans="9:10" x14ac:dyDescent="0.25">
      <c r="I1538" s="29" t="s">
        <v>8219</v>
      </c>
      <c r="J1538">
        <v>36</v>
      </c>
    </row>
    <row r="1539" spans="9:10" x14ac:dyDescent="0.25">
      <c r="I1539" s="29" t="s">
        <v>8219</v>
      </c>
      <c r="J1539">
        <v>159</v>
      </c>
    </row>
    <row r="1540" spans="9:10" x14ac:dyDescent="0.25">
      <c r="I1540" s="29" t="s">
        <v>8219</v>
      </c>
      <c r="J1540">
        <v>41</v>
      </c>
    </row>
    <row r="1541" spans="9:10" x14ac:dyDescent="0.25">
      <c r="I1541" s="29" t="s">
        <v>8219</v>
      </c>
      <c r="J1541">
        <v>226</v>
      </c>
    </row>
    <row r="1542" spans="9:10" x14ac:dyDescent="0.25">
      <c r="I1542" s="29" t="s">
        <v>8219</v>
      </c>
      <c r="J1542">
        <v>30</v>
      </c>
    </row>
    <row r="1543" spans="9:10" x14ac:dyDescent="0.25">
      <c r="I1543" s="29" t="s">
        <v>8219</v>
      </c>
      <c r="J1543">
        <v>103</v>
      </c>
    </row>
    <row r="1544" spans="9:10" x14ac:dyDescent="0.25">
      <c r="I1544" s="29" t="s">
        <v>8219</v>
      </c>
      <c r="J1544">
        <v>62</v>
      </c>
    </row>
    <row r="1545" spans="9:10" x14ac:dyDescent="0.25">
      <c r="I1545" s="29" t="s">
        <v>8219</v>
      </c>
      <c r="J1545">
        <v>6</v>
      </c>
    </row>
    <row r="1546" spans="9:10" x14ac:dyDescent="0.25">
      <c r="I1546" s="29" t="s">
        <v>8219</v>
      </c>
      <c r="J1546">
        <v>182</v>
      </c>
    </row>
    <row r="1547" spans="9:10" x14ac:dyDescent="0.25">
      <c r="I1547" s="29" t="s">
        <v>8219</v>
      </c>
      <c r="J1547">
        <v>145</v>
      </c>
    </row>
    <row r="1548" spans="9:10" x14ac:dyDescent="0.25">
      <c r="I1548" s="29" t="s">
        <v>8219</v>
      </c>
      <c r="J1548">
        <v>25</v>
      </c>
    </row>
    <row r="1549" spans="9:10" x14ac:dyDescent="0.25">
      <c r="I1549" s="29" t="s">
        <v>8219</v>
      </c>
      <c r="J1549">
        <v>320</v>
      </c>
    </row>
    <row r="1550" spans="9:10" x14ac:dyDescent="0.25">
      <c r="I1550" s="29" t="s">
        <v>8219</v>
      </c>
      <c r="J1550">
        <v>99</v>
      </c>
    </row>
    <row r="1551" spans="9:10" x14ac:dyDescent="0.25">
      <c r="I1551" s="29" t="s">
        <v>8219</v>
      </c>
      <c r="J1551">
        <v>348</v>
      </c>
    </row>
    <row r="1552" spans="9:10" x14ac:dyDescent="0.25">
      <c r="I1552" s="29" t="s">
        <v>8219</v>
      </c>
      <c r="J1552">
        <v>41</v>
      </c>
    </row>
    <row r="1553" spans="9:10" x14ac:dyDescent="0.25">
      <c r="I1553" s="29" t="s">
        <v>8219</v>
      </c>
      <c r="J1553">
        <v>29</v>
      </c>
    </row>
    <row r="1554" spans="9:10" x14ac:dyDescent="0.25">
      <c r="I1554" s="29" t="s">
        <v>8219</v>
      </c>
      <c r="J1554">
        <v>25</v>
      </c>
    </row>
    <row r="1555" spans="9:10" x14ac:dyDescent="0.25">
      <c r="I1555" s="29" t="s">
        <v>8219</v>
      </c>
      <c r="J1555">
        <v>23</v>
      </c>
    </row>
    <row r="1556" spans="9:10" x14ac:dyDescent="0.25">
      <c r="I1556" s="29" t="s">
        <v>8219</v>
      </c>
      <c r="J1556">
        <v>1260</v>
      </c>
    </row>
    <row r="1557" spans="9:10" x14ac:dyDescent="0.25">
      <c r="I1557" s="29" t="s">
        <v>8219</v>
      </c>
      <c r="J1557">
        <v>307</v>
      </c>
    </row>
    <row r="1558" spans="9:10" x14ac:dyDescent="0.25">
      <c r="I1558" s="29" t="s">
        <v>8219</v>
      </c>
      <c r="J1558">
        <v>329</v>
      </c>
    </row>
    <row r="1559" spans="9:10" x14ac:dyDescent="0.25">
      <c r="I1559" s="29" t="s">
        <v>8219</v>
      </c>
      <c r="J1559">
        <v>32</v>
      </c>
    </row>
    <row r="1560" spans="9:10" x14ac:dyDescent="0.25">
      <c r="I1560" s="29" t="s">
        <v>8219</v>
      </c>
      <c r="J1560">
        <v>27</v>
      </c>
    </row>
    <row r="1561" spans="9:10" x14ac:dyDescent="0.25">
      <c r="I1561" s="29" t="s">
        <v>8219</v>
      </c>
      <c r="J1561">
        <v>236</v>
      </c>
    </row>
    <row r="1562" spans="9:10" x14ac:dyDescent="0.25">
      <c r="I1562" s="29" t="s">
        <v>8219</v>
      </c>
      <c r="J1562">
        <v>42</v>
      </c>
    </row>
    <row r="1563" spans="9:10" x14ac:dyDescent="0.25">
      <c r="I1563" s="29" t="s">
        <v>8219</v>
      </c>
      <c r="J1563">
        <v>95</v>
      </c>
    </row>
    <row r="1564" spans="9:10" x14ac:dyDescent="0.25">
      <c r="I1564" s="29" t="s">
        <v>8219</v>
      </c>
      <c r="J1564">
        <v>37</v>
      </c>
    </row>
    <row r="1565" spans="9:10" x14ac:dyDescent="0.25">
      <c r="I1565" s="29" t="s">
        <v>8219</v>
      </c>
      <c r="J1565">
        <v>128</v>
      </c>
    </row>
    <row r="1566" spans="9:10" x14ac:dyDescent="0.25">
      <c r="I1566" s="29" t="s">
        <v>8219</v>
      </c>
      <c r="J1566">
        <v>156</v>
      </c>
    </row>
    <row r="1567" spans="9:10" x14ac:dyDescent="0.25">
      <c r="I1567" s="29" t="s">
        <v>8219</v>
      </c>
      <c r="J1567">
        <v>64</v>
      </c>
    </row>
    <row r="1568" spans="9:10" x14ac:dyDescent="0.25">
      <c r="I1568" s="29" t="s">
        <v>8219</v>
      </c>
      <c r="J1568">
        <v>58</v>
      </c>
    </row>
    <row r="1569" spans="9:10" x14ac:dyDescent="0.25">
      <c r="I1569" s="29" t="s">
        <v>8219</v>
      </c>
      <c r="J1569">
        <v>20</v>
      </c>
    </row>
    <row r="1570" spans="9:10" x14ac:dyDescent="0.25">
      <c r="I1570" s="29" t="s">
        <v>8219</v>
      </c>
      <c r="J1570">
        <v>47</v>
      </c>
    </row>
    <row r="1571" spans="9:10" x14ac:dyDescent="0.25">
      <c r="I1571" s="29" t="s">
        <v>8219</v>
      </c>
      <c r="J1571">
        <v>54</v>
      </c>
    </row>
    <row r="1572" spans="9:10" x14ac:dyDescent="0.25">
      <c r="I1572" s="29" t="s">
        <v>8219</v>
      </c>
      <c r="J1572">
        <v>9</v>
      </c>
    </row>
    <row r="1573" spans="9:10" x14ac:dyDescent="0.25">
      <c r="I1573" s="29" t="s">
        <v>8219</v>
      </c>
      <c r="J1573">
        <v>213</v>
      </c>
    </row>
    <row r="1574" spans="9:10" x14ac:dyDescent="0.25">
      <c r="I1574" s="29" t="s">
        <v>8219</v>
      </c>
      <c r="J1574">
        <v>57</v>
      </c>
    </row>
    <row r="1575" spans="9:10" x14ac:dyDescent="0.25">
      <c r="I1575" s="29" t="s">
        <v>8219</v>
      </c>
      <c r="J1575">
        <v>25</v>
      </c>
    </row>
    <row r="1576" spans="9:10" x14ac:dyDescent="0.25">
      <c r="I1576" s="29" t="s">
        <v>8219</v>
      </c>
      <c r="J1576">
        <v>104</v>
      </c>
    </row>
    <row r="1577" spans="9:10" x14ac:dyDescent="0.25">
      <c r="I1577" s="29" t="s">
        <v>8219</v>
      </c>
      <c r="J1577">
        <v>34</v>
      </c>
    </row>
    <row r="1578" spans="9:10" x14ac:dyDescent="0.25">
      <c r="I1578" s="29" t="s">
        <v>8219</v>
      </c>
      <c r="J1578">
        <v>67</v>
      </c>
    </row>
    <row r="1579" spans="9:10" x14ac:dyDescent="0.25">
      <c r="I1579" s="29" t="s">
        <v>8219</v>
      </c>
      <c r="J1579">
        <v>241</v>
      </c>
    </row>
    <row r="1580" spans="9:10" x14ac:dyDescent="0.25">
      <c r="I1580" s="29" t="s">
        <v>8219</v>
      </c>
      <c r="J1580">
        <v>123</v>
      </c>
    </row>
    <row r="1581" spans="9:10" x14ac:dyDescent="0.25">
      <c r="I1581" s="29" t="s">
        <v>8219</v>
      </c>
      <c r="J1581">
        <v>302</v>
      </c>
    </row>
    <row r="1582" spans="9:10" x14ac:dyDescent="0.25">
      <c r="I1582" s="29" t="s">
        <v>8219</v>
      </c>
      <c r="J1582">
        <v>89</v>
      </c>
    </row>
    <row r="1583" spans="9:10" x14ac:dyDescent="0.25">
      <c r="I1583" s="29" t="s">
        <v>8219</v>
      </c>
      <c r="J1583">
        <v>41</v>
      </c>
    </row>
    <row r="1584" spans="9:10" x14ac:dyDescent="0.25">
      <c r="I1584" s="29" t="s">
        <v>8219</v>
      </c>
      <c r="J1584">
        <v>69</v>
      </c>
    </row>
    <row r="1585" spans="9:10" x14ac:dyDescent="0.25">
      <c r="I1585" s="29" t="s">
        <v>8219</v>
      </c>
      <c r="J1585">
        <v>52</v>
      </c>
    </row>
    <row r="1586" spans="9:10" x14ac:dyDescent="0.25">
      <c r="I1586" s="29" t="s">
        <v>8219</v>
      </c>
      <c r="J1586">
        <v>57</v>
      </c>
    </row>
    <row r="1587" spans="9:10" x14ac:dyDescent="0.25">
      <c r="I1587" s="29" t="s">
        <v>8219</v>
      </c>
      <c r="J1587">
        <v>74</v>
      </c>
    </row>
    <row r="1588" spans="9:10" x14ac:dyDescent="0.25">
      <c r="I1588" s="29" t="s">
        <v>8219</v>
      </c>
      <c r="J1588">
        <v>63</v>
      </c>
    </row>
    <row r="1589" spans="9:10" x14ac:dyDescent="0.25">
      <c r="I1589" s="29" t="s">
        <v>8219</v>
      </c>
      <c r="J1589">
        <v>72</v>
      </c>
    </row>
    <row r="1590" spans="9:10" x14ac:dyDescent="0.25">
      <c r="I1590" s="29" t="s">
        <v>8219</v>
      </c>
      <c r="J1590">
        <v>71</v>
      </c>
    </row>
    <row r="1591" spans="9:10" x14ac:dyDescent="0.25">
      <c r="I1591" s="29" t="s">
        <v>8219</v>
      </c>
      <c r="J1591">
        <v>21</v>
      </c>
    </row>
    <row r="1592" spans="9:10" x14ac:dyDescent="0.25">
      <c r="I1592" s="29" t="s">
        <v>8219</v>
      </c>
      <c r="J1592">
        <v>930</v>
      </c>
    </row>
    <row r="1593" spans="9:10" x14ac:dyDescent="0.25">
      <c r="I1593" s="29" t="s">
        <v>8219</v>
      </c>
      <c r="J1593">
        <v>55</v>
      </c>
    </row>
    <row r="1594" spans="9:10" x14ac:dyDescent="0.25">
      <c r="I1594" s="29" t="s">
        <v>8219</v>
      </c>
      <c r="J1594">
        <v>61</v>
      </c>
    </row>
    <row r="1595" spans="9:10" x14ac:dyDescent="0.25">
      <c r="I1595" s="29" t="s">
        <v>8219</v>
      </c>
      <c r="J1595">
        <v>82</v>
      </c>
    </row>
    <row r="1596" spans="9:10" x14ac:dyDescent="0.25">
      <c r="I1596" s="29" t="s">
        <v>8219</v>
      </c>
      <c r="J1596">
        <v>71</v>
      </c>
    </row>
    <row r="1597" spans="9:10" x14ac:dyDescent="0.25">
      <c r="I1597" s="29" t="s">
        <v>8219</v>
      </c>
      <c r="J1597">
        <v>117</v>
      </c>
    </row>
    <row r="1598" spans="9:10" x14ac:dyDescent="0.25">
      <c r="I1598" s="29" t="s">
        <v>8219</v>
      </c>
      <c r="J1598">
        <v>29</v>
      </c>
    </row>
    <row r="1599" spans="9:10" x14ac:dyDescent="0.25">
      <c r="I1599" s="29" t="s">
        <v>8219</v>
      </c>
      <c r="J1599">
        <v>74</v>
      </c>
    </row>
    <row r="1600" spans="9:10" x14ac:dyDescent="0.25">
      <c r="I1600" s="29" t="s">
        <v>8219</v>
      </c>
      <c r="J1600">
        <v>23</v>
      </c>
    </row>
    <row r="1601" spans="9:10" x14ac:dyDescent="0.25">
      <c r="I1601" s="29" t="s">
        <v>8219</v>
      </c>
      <c r="J1601">
        <v>60</v>
      </c>
    </row>
    <row r="1602" spans="9:10" x14ac:dyDescent="0.25">
      <c r="I1602" s="29" t="s">
        <v>8219</v>
      </c>
      <c r="J1602">
        <v>55</v>
      </c>
    </row>
    <row r="1603" spans="9:10" x14ac:dyDescent="0.25">
      <c r="I1603" s="29" t="s">
        <v>8219</v>
      </c>
      <c r="J1603">
        <v>51</v>
      </c>
    </row>
    <row r="1604" spans="9:10" x14ac:dyDescent="0.25">
      <c r="I1604" s="29" t="s">
        <v>8219</v>
      </c>
      <c r="J1604">
        <v>78</v>
      </c>
    </row>
    <row r="1605" spans="9:10" x14ac:dyDescent="0.25">
      <c r="I1605" s="29" t="s">
        <v>8219</v>
      </c>
      <c r="J1605">
        <v>62</v>
      </c>
    </row>
    <row r="1606" spans="9:10" x14ac:dyDescent="0.25">
      <c r="I1606" s="29" t="s">
        <v>8219</v>
      </c>
      <c r="J1606">
        <v>45</v>
      </c>
    </row>
    <row r="1607" spans="9:10" x14ac:dyDescent="0.25">
      <c r="I1607" s="29" t="s">
        <v>8219</v>
      </c>
      <c r="J1607">
        <v>15</v>
      </c>
    </row>
    <row r="1608" spans="9:10" x14ac:dyDescent="0.25">
      <c r="I1608" s="29" t="s">
        <v>8219</v>
      </c>
      <c r="J1608">
        <v>151</v>
      </c>
    </row>
    <row r="1609" spans="9:10" x14ac:dyDescent="0.25">
      <c r="I1609" s="29" t="s">
        <v>8219</v>
      </c>
      <c r="J1609">
        <v>68</v>
      </c>
    </row>
    <row r="1610" spans="9:10" x14ac:dyDescent="0.25">
      <c r="I1610" s="29" t="s">
        <v>8219</v>
      </c>
      <c r="J1610">
        <v>46</v>
      </c>
    </row>
    <row r="1611" spans="9:10" x14ac:dyDescent="0.25">
      <c r="I1611" s="29" t="s">
        <v>8219</v>
      </c>
      <c r="J1611">
        <v>24</v>
      </c>
    </row>
    <row r="1612" spans="9:10" x14ac:dyDescent="0.25">
      <c r="I1612" s="29" t="s">
        <v>8219</v>
      </c>
      <c r="J1612">
        <v>70</v>
      </c>
    </row>
    <row r="1613" spans="9:10" x14ac:dyDescent="0.25">
      <c r="I1613" s="29" t="s">
        <v>8219</v>
      </c>
      <c r="J1613">
        <v>244</v>
      </c>
    </row>
    <row r="1614" spans="9:10" x14ac:dyDescent="0.25">
      <c r="I1614" s="29" t="s">
        <v>8219</v>
      </c>
      <c r="J1614">
        <v>82</v>
      </c>
    </row>
    <row r="1615" spans="9:10" x14ac:dyDescent="0.25">
      <c r="I1615" s="29" t="s">
        <v>8219</v>
      </c>
      <c r="J1615">
        <v>226</v>
      </c>
    </row>
    <row r="1616" spans="9:10" x14ac:dyDescent="0.25">
      <c r="I1616" s="29" t="s">
        <v>8219</v>
      </c>
      <c r="J1616">
        <v>60</v>
      </c>
    </row>
    <row r="1617" spans="9:10" x14ac:dyDescent="0.25">
      <c r="I1617" s="29" t="s">
        <v>8219</v>
      </c>
      <c r="J1617">
        <v>322</v>
      </c>
    </row>
    <row r="1618" spans="9:10" x14ac:dyDescent="0.25">
      <c r="I1618" s="29" t="s">
        <v>8219</v>
      </c>
      <c r="J1618">
        <v>94</v>
      </c>
    </row>
    <row r="1619" spans="9:10" x14ac:dyDescent="0.25">
      <c r="I1619" s="29" t="s">
        <v>8219</v>
      </c>
      <c r="J1619">
        <v>47</v>
      </c>
    </row>
    <row r="1620" spans="9:10" x14ac:dyDescent="0.25">
      <c r="I1620" s="29" t="s">
        <v>8219</v>
      </c>
      <c r="J1620">
        <v>115</v>
      </c>
    </row>
    <row r="1621" spans="9:10" x14ac:dyDescent="0.25">
      <c r="I1621" s="29" t="s">
        <v>8219</v>
      </c>
      <c r="J1621">
        <v>134</v>
      </c>
    </row>
    <row r="1622" spans="9:10" x14ac:dyDescent="0.25">
      <c r="I1622" s="29" t="s">
        <v>8219</v>
      </c>
      <c r="J1622">
        <v>35</v>
      </c>
    </row>
    <row r="1623" spans="9:10" x14ac:dyDescent="0.25">
      <c r="I1623" s="29" t="s">
        <v>8219</v>
      </c>
      <c r="J1623">
        <v>104</v>
      </c>
    </row>
    <row r="1624" spans="9:10" x14ac:dyDescent="0.25">
      <c r="I1624" s="29" t="s">
        <v>8219</v>
      </c>
      <c r="J1624">
        <v>184</v>
      </c>
    </row>
    <row r="1625" spans="9:10" x14ac:dyDescent="0.25">
      <c r="I1625" s="29" t="s">
        <v>8219</v>
      </c>
      <c r="J1625">
        <v>119</v>
      </c>
    </row>
    <row r="1626" spans="9:10" x14ac:dyDescent="0.25">
      <c r="I1626" s="29" t="s">
        <v>8219</v>
      </c>
      <c r="J1626">
        <v>59</v>
      </c>
    </row>
    <row r="1627" spans="9:10" x14ac:dyDescent="0.25">
      <c r="I1627" s="29" t="s">
        <v>8219</v>
      </c>
      <c r="J1627">
        <v>113</v>
      </c>
    </row>
    <row r="1628" spans="9:10" x14ac:dyDescent="0.25">
      <c r="I1628" s="29" t="s">
        <v>8219</v>
      </c>
      <c r="J1628">
        <v>84</v>
      </c>
    </row>
    <row r="1629" spans="9:10" x14ac:dyDescent="0.25">
      <c r="I1629" s="29" t="s">
        <v>8219</v>
      </c>
      <c r="J1629">
        <v>74</v>
      </c>
    </row>
    <row r="1630" spans="9:10" x14ac:dyDescent="0.25">
      <c r="I1630" s="29" t="s">
        <v>8219</v>
      </c>
      <c r="J1630">
        <v>216</v>
      </c>
    </row>
    <row r="1631" spans="9:10" x14ac:dyDescent="0.25">
      <c r="I1631" s="29" t="s">
        <v>8219</v>
      </c>
      <c r="J1631">
        <v>39</v>
      </c>
    </row>
    <row r="1632" spans="9:10" x14ac:dyDescent="0.25">
      <c r="I1632" s="29" t="s">
        <v>8219</v>
      </c>
      <c r="J1632">
        <v>21</v>
      </c>
    </row>
    <row r="1633" spans="9:10" x14ac:dyDescent="0.25">
      <c r="I1633" s="29" t="s">
        <v>8219</v>
      </c>
      <c r="J1633">
        <v>30</v>
      </c>
    </row>
    <row r="1634" spans="9:10" x14ac:dyDescent="0.25">
      <c r="I1634" s="29" t="s">
        <v>8219</v>
      </c>
      <c r="J1634">
        <v>37</v>
      </c>
    </row>
    <row r="1635" spans="9:10" x14ac:dyDescent="0.25">
      <c r="I1635" s="29" t="s">
        <v>8219</v>
      </c>
      <c r="J1635">
        <v>202</v>
      </c>
    </row>
    <row r="1636" spans="9:10" x14ac:dyDescent="0.25">
      <c r="I1636" s="29" t="s">
        <v>8219</v>
      </c>
      <c r="J1636">
        <v>37</v>
      </c>
    </row>
    <row r="1637" spans="9:10" x14ac:dyDescent="0.25">
      <c r="I1637" s="29" t="s">
        <v>8219</v>
      </c>
      <c r="J1637">
        <v>28</v>
      </c>
    </row>
    <row r="1638" spans="9:10" x14ac:dyDescent="0.25">
      <c r="I1638" s="29" t="s">
        <v>8219</v>
      </c>
      <c r="J1638">
        <v>26</v>
      </c>
    </row>
    <row r="1639" spans="9:10" x14ac:dyDescent="0.25">
      <c r="I1639" s="29" t="s">
        <v>8219</v>
      </c>
      <c r="J1639">
        <v>61</v>
      </c>
    </row>
    <row r="1640" spans="9:10" x14ac:dyDescent="0.25">
      <c r="I1640" s="29" t="s">
        <v>8219</v>
      </c>
      <c r="J1640">
        <v>115</v>
      </c>
    </row>
    <row r="1641" spans="9:10" x14ac:dyDescent="0.25">
      <c r="I1641" s="29" t="s">
        <v>8219</v>
      </c>
      <c r="J1641">
        <v>181</v>
      </c>
    </row>
    <row r="1642" spans="9:10" x14ac:dyDescent="0.25">
      <c r="I1642" s="29" t="s">
        <v>8219</v>
      </c>
      <c r="J1642">
        <v>110</v>
      </c>
    </row>
    <row r="1643" spans="9:10" x14ac:dyDescent="0.25">
      <c r="I1643" s="29" t="s">
        <v>8219</v>
      </c>
      <c r="J1643">
        <v>269</v>
      </c>
    </row>
    <row r="1644" spans="9:10" x14ac:dyDescent="0.25">
      <c r="I1644" s="29" t="s">
        <v>8219</v>
      </c>
      <c r="J1644">
        <v>79</v>
      </c>
    </row>
    <row r="1645" spans="9:10" x14ac:dyDescent="0.25">
      <c r="I1645" s="29" t="s">
        <v>8219</v>
      </c>
      <c r="J1645">
        <v>104</v>
      </c>
    </row>
    <row r="1646" spans="9:10" x14ac:dyDescent="0.25">
      <c r="I1646" s="29" t="s">
        <v>8219</v>
      </c>
      <c r="J1646">
        <v>34</v>
      </c>
    </row>
    <row r="1647" spans="9:10" x14ac:dyDescent="0.25">
      <c r="I1647" s="29" t="s">
        <v>8219</v>
      </c>
      <c r="J1647">
        <v>167</v>
      </c>
    </row>
    <row r="1648" spans="9:10" x14ac:dyDescent="0.25">
      <c r="I1648" s="29" t="s">
        <v>8219</v>
      </c>
      <c r="J1648">
        <v>183</v>
      </c>
    </row>
    <row r="1649" spans="9:10" x14ac:dyDescent="0.25">
      <c r="I1649" s="29" t="s">
        <v>8219</v>
      </c>
      <c r="J1649">
        <v>71</v>
      </c>
    </row>
    <row r="1650" spans="9:10" x14ac:dyDescent="0.25">
      <c r="I1650" s="29" t="s">
        <v>8219</v>
      </c>
      <c r="J1650">
        <v>69</v>
      </c>
    </row>
    <row r="1651" spans="9:10" x14ac:dyDescent="0.25">
      <c r="I1651" s="29" t="s">
        <v>8219</v>
      </c>
      <c r="J1651">
        <v>270</v>
      </c>
    </row>
    <row r="1652" spans="9:10" x14ac:dyDescent="0.25">
      <c r="I1652" s="29" t="s">
        <v>8219</v>
      </c>
      <c r="J1652">
        <v>193</v>
      </c>
    </row>
    <row r="1653" spans="9:10" x14ac:dyDescent="0.25">
      <c r="I1653" s="29" t="s">
        <v>8219</v>
      </c>
      <c r="J1653">
        <v>57</v>
      </c>
    </row>
    <row r="1654" spans="9:10" x14ac:dyDescent="0.25">
      <c r="I1654" s="29" t="s">
        <v>8219</v>
      </c>
      <c r="J1654">
        <v>200</v>
      </c>
    </row>
    <row r="1655" spans="9:10" x14ac:dyDescent="0.25">
      <c r="I1655" s="29" t="s">
        <v>8219</v>
      </c>
      <c r="J1655">
        <v>88</v>
      </c>
    </row>
    <row r="1656" spans="9:10" x14ac:dyDescent="0.25">
      <c r="I1656" s="29" t="s">
        <v>8219</v>
      </c>
      <c r="J1656">
        <v>213</v>
      </c>
    </row>
    <row r="1657" spans="9:10" x14ac:dyDescent="0.25">
      <c r="I1657" s="29" t="s">
        <v>8219</v>
      </c>
      <c r="J1657">
        <v>20</v>
      </c>
    </row>
    <row r="1658" spans="9:10" x14ac:dyDescent="0.25">
      <c r="I1658" s="29" t="s">
        <v>8219</v>
      </c>
      <c r="J1658">
        <v>50</v>
      </c>
    </row>
    <row r="1659" spans="9:10" x14ac:dyDescent="0.25">
      <c r="I1659" s="29" t="s">
        <v>8219</v>
      </c>
      <c r="J1659">
        <v>115</v>
      </c>
    </row>
    <row r="1660" spans="9:10" x14ac:dyDescent="0.25">
      <c r="I1660" s="29" t="s">
        <v>8219</v>
      </c>
      <c r="J1660">
        <v>186</v>
      </c>
    </row>
    <row r="1661" spans="9:10" x14ac:dyDescent="0.25">
      <c r="I1661" s="29" t="s">
        <v>8219</v>
      </c>
      <c r="J1661">
        <v>18</v>
      </c>
    </row>
    <row r="1662" spans="9:10" x14ac:dyDescent="0.25">
      <c r="I1662" s="29" t="s">
        <v>8219</v>
      </c>
      <c r="J1662">
        <v>176</v>
      </c>
    </row>
    <row r="1663" spans="9:10" x14ac:dyDescent="0.25">
      <c r="I1663" s="29" t="s">
        <v>8219</v>
      </c>
      <c r="J1663">
        <v>41</v>
      </c>
    </row>
    <row r="1664" spans="9:10" x14ac:dyDescent="0.25">
      <c r="I1664" s="29" t="s">
        <v>8219</v>
      </c>
      <c r="J1664">
        <v>75</v>
      </c>
    </row>
    <row r="1665" spans="9:10" x14ac:dyDescent="0.25">
      <c r="I1665" s="29" t="s">
        <v>8219</v>
      </c>
      <c r="J1665">
        <v>97</v>
      </c>
    </row>
    <row r="1666" spans="9:10" x14ac:dyDescent="0.25">
      <c r="I1666" s="29" t="s">
        <v>8219</v>
      </c>
      <c r="J1666">
        <v>73</v>
      </c>
    </row>
    <row r="1667" spans="9:10" x14ac:dyDescent="0.25">
      <c r="I1667" s="29" t="s">
        <v>8219</v>
      </c>
      <c r="J1667">
        <v>49</v>
      </c>
    </row>
    <row r="1668" spans="9:10" x14ac:dyDescent="0.25">
      <c r="I1668" s="29" t="s">
        <v>8219</v>
      </c>
      <c r="J1668">
        <v>134</v>
      </c>
    </row>
    <row r="1669" spans="9:10" x14ac:dyDescent="0.25">
      <c r="I1669" s="29" t="s">
        <v>8219</v>
      </c>
      <c r="J1669">
        <v>68</v>
      </c>
    </row>
    <row r="1670" spans="9:10" x14ac:dyDescent="0.25">
      <c r="I1670" s="29" t="s">
        <v>8219</v>
      </c>
      <c r="J1670">
        <v>49</v>
      </c>
    </row>
    <row r="1671" spans="9:10" x14ac:dyDescent="0.25">
      <c r="I1671" s="29" t="s">
        <v>8219</v>
      </c>
      <c r="J1671">
        <v>63</v>
      </c>
    </row>
    <row r="1672" spans="9:10" x14ac:dyDescent="0.25">
      <c r="I1672" s="29" t="s">
        <v>8219</v>
      </c>
      <c r="J1672">
        <v>163</v>
      </c>
    </row>
    <row r="1673" spans="9:10" x14ac:dyDescent="0.25">
      <c r="I1673" s="29" t="s">
        <v>8219</v>
      </c>
      <c r="J1673">
        <v>288</v>
      </c>
    </row>
    <row r="1674" spans="9:10" x14ac:dyDescent="0.25">
      <c r="I1674" s="29" t="s">
        <v>8219</v>
      </c>
      <c r="J1674">
        <v>42</v>
      </c>
    </row>
    <row r="1675" spans="9:10" x14ac:dyDescent="0.25">
      <c r="I1675" s="29" t="s">
        <v>8219</v>
      </c>
      <c r="J1675">
        <v>70</v>
      </c>
    </row>
    <row r="1676" spans="9:10" x14ac:dyDescent="0.25">
      <c r="I1676" s="29" t="s">
        <v>8219</v>
      </c>
      <c r="J1676">
        <v>30</v>
      </c>
    </row>
    <row r="1677" spans="9:10" x14ac:dyDescent="0.25">
      <c r="I1677" s="29" t="s">
        <v>8219</v>
      </c>
      <c r="J1677">
        <v>51</v>
      </c>
    </row>
    <row r="1678" spans="9:10" x14ac:dyDescent="0.25">
      <c r="I1678" s="29" t="s">
        <v>8219</v>
      </c>
      <c r="J1678">
        <v>145</v>
      </c>
    </row>
    <row r="1679" spans="9:10" x14ac:dyDescent="0.25">
      <c r="I1679" s="29" t="s">
        <v>8219</v>
      </c>
      <c r="J1679">
        <v>21</v>
      </c>
    </row>
    <row r="1680" spans="9:10" x14ac:dyDescent="0.25">
      <c r="I1680" s="29" t="s">
        <v>8219</v>
      </c>
      <c r="J1680">
        <v>286</v>
      </c>
    </row>
    <row r="1681" spans="9:10" x14ac:dyDescent="0.25">
      <c r="I1681" s="29" t="s">
        <v>8219</v>
      </c>
      <c r="J1681">
        <v>12</v>
      </c>
    </row>
    <row r="1682" spans="9:10" x14ac:dyDescent="0.25">
      <c r="I1682" s="29" t="s">
        <v>8219</v>
      </c>
      <c r="J1682">
        <v>100</v>
      </c>
    </row>
    <row r="1683" spans="9:10" x14ac:dyDescent="0.25">
      <c r="I1683" s="29" t="s">
        <v>8219</v>
      </c>
      <c r="J1683">
        <v>100</v>
      </c>
    </row>
    <row r="1684" spans="9:10" x14ac:dyDescent="0.25">
      <c r="I1684" s="29" t="s">
        <v>8219</v>
      </c>
      <c r="J1684">
        <v>34</v>
      </c>
    </row>
    <row r="1685" spans="9:10" x14ac:dyDescent="0.25">
      <c r="I1685" s="29" t="s">
        <v>8219</v>
      </c>
      <c r="J1685">
        <v>63</v>
      </c>
    </row>
    <row r="1686" spans="9:10" x14ac:dyDescent="0.25">
      <c r="I1686" s="29" t="s">
        <v>8219</v>
      </c>
      <c r="J1686">
        <v>30</v>
      </c>
    </row>
    <row r="1687" spans="9:10" x14ac:dyDescent="0.25">
      <c r="I1687" s="29" t="s">
        <v>8219</v>
      </c>
      <c r="J1687">
        <v>47</v>
      </c>
    </row>
    <row r="1688" spans="9:10" x14ac:dyDescent="0.25">
      <c r="I1688" s="29" t="s">
        <v>8219</v>
      </c>
      <c r="J1688">
        <v>237</v>
      </c>
    </row>
    <row r="1689" spans="9:10" x14ac:dyDescent="0.25">
      <c r="I1689" s="29" t="s">
        <v>8219</v>
      </c>
      <c r="J1689">
        <v>47</v>
      </c>
    </row>
    <row r="1690" spans="9:10" x14ac:dyDescent="0.25">
      <c r="I1690" s="29" t="s">
        <v>8219</v>
      </c>
      <c r="J1690">
        <v>15</v>
      </c>
    </row>
    <row r="1691" spans="9:10" x14ac:dyDescent="0.25">
      <c r="I1691" s="29" t="s">
        <v>8219</v>
      </c>
      <c r="J1691">
        <v>81</v>
      </c>
    </row>
    <row r="1692" spans="9:10" x14ac:dyDescent="0.25">
      <c r="I1692" s="29" t="s">
        <v>8219</v>
      </c>
      <c r="J1692">
        <v>122</v>
      </c>
    </row>
    <row r="1693" spans="9:10" x14ac:dyDescent="0.25">
      <c r="I1693" s="29" t="s">
        <v>8219</v>
      </c>
      <c r="J1693">
        <v>34</v>
      </c>
    </row>
    <row r="1694" spans="9:10" x14ac:dyDescent="0.25">
      <c r="I1694" s="29" t="s">
        <v>8219</v>
      </c>
      <c r="J1694">
        <v>207</v>
      </c>
    </row>
    <row r="1695" spans="9:10" x14ac:dyDescent="0.25">
      <c r="I1695" s="29" t="s">
        <v>8219</v>
      </c>
      <c r="J1695">
        <v>25</v>
      </c>
    </row>
    <row r="1696" spans="9:10" x14ac:dyDescent="0.25">
      <c r="I1696" s="29" t="s">
        <v>8219</v>
      </c>
      <c r="J1696">
        <v>72</v>
      </c>
    </row>
    <row r="1697" spans="9:10" x14ac:dyDescent="0.25">
      <c r="I1697" s="29" t="s">
        <v>8219</v>
      </c>
      <c r="J1697">
        <v>14</v>
      </c>
    </row>
    <row r="1698" spans="9:10" x14ac:dyDescent="0.25">
      <c r="I1698" s="29" t="s">
        <v>8219</v>
      </c>
      <c r="J1698">
        <v>15</v>
      </c>
    </row>
    <row r="1699" spans="9:10" x14ac:dyDescent="0.25">
      <c r="I1699" s="29" t="s">
        <v>8219</v>
      </c>
      <c r="J1699">
        <v>91</v>
      </c>
    </row>
    <row r="1700" spans="9:10" x14ac:dyDescent="0.25">
      <c r="I1700" s="29" t="s">
        <v>8219</v>
      </c>
      <c r="J1700">
        <v>24</v>
      </c>
    </row>
    <row r="1701" spans="9:10" x14ac:dyDescent="0.25">
      <c r="I1701" s="29" t="s">
        <v>8219</v>
      </c>
      <c r="J1701">
        <v>27</v>
      </c>
    </row>
    <row r="1702" spans="9:10" x14ac:dyDescent="0.25">
      <c r="I1702" s="29" t="s">
        <v>8219</v>
      </c>
      <c r="J1702">
        <v>47</v>
      </c>
    </row>
    <row r="1703" spans="9:10" x14ac:dyDescent="0.25">
      <c r="I1703" s="29" t="s">
        <v>8219</v>
      </c>
      <c r="J1703">
        <v>44</v>
      </c>
    </row>
    <row r="1704" spans="9:10" x14ac:dyDescent="0.25">
      <c r="I1704" s="29" t="s">
        <v>8219</v>
      </c>
      <c r="J1704">
        <v>72</v>
      </c>
    </row>
    <row r="1705" spans="9:10" x14ac:dyDescent="0.25">
      <c r="I1705" s="29" t="s">
        <v>8219</v>
      </c>
      <c r="J1705">
        <v>63</v>
      </c>
    </row>
    <row r="1706" spans="9:10" x14ac:dyDescent="0.25">
      <c r="I1706" s="29" t="s">
        <v>8219</v>
      </c>
      <c r="J1706">
        <v>88</v>
      </c>
    </row>
    <row r="1707" spans="9:10" x14ac:dyDescent="0.25">
      <c r="I1707" s="29" t="s">
        <v>8219</v>
      </c>
      <c r="J1707">
        <v>70</v>
      </c>
    </row>
    <row r="1708" spans="9:10" x14ac:dyDescent="0.25">
      <c r="I1708" s="29" t="s">
        <v>8219</v>
      </c>
      <c r="J1708">
        <v>50</v>
      </c>
    </row>
    <row r="1709" spans="9:10" x14ac:dyDescent="0.25">
      <c r="I1709" s="29" t="s">
        <v>8219</v>
      </c>
      <c r="J1709">
        <v>35</v>
      </c>
    </row>
    <row r="1710" spans="9:10" x14ac:dyDescent="0.25">
      <c r="I1710" s="29" t="s">
        <v>8219</v>
      </c>
      <c r="J1710">
        <v>175</v>
      </c>
    </row>
    <row r="1711" spans="9:10" x14ac:dyDescent="0.25">
      <c r="I1711" s="29" t="s">
        <v>8219</v>
      </c>
      <c r="J1711">
        <v>20</v>
      </c>
    </row>
    <row r="1712" spans="9:10" x14ac:dyDescent="0.25">
      <c r="I1712" s="29" t="s">
        <v>8219</v>
      </c>
      <c r="J1712">
        <v>54</v>
      </c>
    </row>
    <row r="1713" spans="9:10" x14ac:dyDescent="0.25">
      <c r="I1713" s="29" t="s">
        <v>8219</v>
      </c>
      <c r="J1713">
        <v>20</v>
      </c>
    </row>
    <row r="1714" spans="9:10" x14ac:dyDescent="0.25">
      <c r="I1714" s="29" t="s">
        <v>8219</v>
      </c>
      <c r="J1714">
        <v>57</v>
      </c>
    </row>
    <row r="1715" spans="9:10" x14ac:dyDescent="0.25">
      <c r="I1715" s="29" t="s">
        <v>8219</v>
      </c>
      <c r="J1715">
        <v>31</v>
      </c>
    </row>
    <row r="1716" spans="9:10" x14ac:dyDescent="0.25">
      <c r="I1716" s="29" t="s">
        <v>8219</v>
      </c>
      <c r="J1716">
        <v>31</v>
      </c>
    </row>
    <row r="1717" spans="9:10" x14ac:dyDescent="0.25">
      <c r="I1717" s="29" t="s">
        <v>8219</v>
      </c>
      <c r="J1717">
        <v>45</v>
      </c>
    </row>
    <row r="1718" spans="9:10" x14ac:dyDescent="0.25">
      <c r="I1718" s="29" t="s">
        <v>8219</v>
      </c>
      <c r="J1718">
        <v>41</v>
      </c>
    </row>
    <row r="1719" spans="9:10" x14ac:dyDescent="0.25">
      <c r="I1719" s="29" t="s">
        <v>8219</v>
      </c>
      <c r="J1719">
        <v>29</v>
      </c>
    </row>
    <row r="1720" spans="9:10" x14ac:dyDescent="0.25">
      <c r="I1720" s="29" t="s">
        <v>8219</v>
      </c>
      <c r="J1720">
        <v>58</v>
      </c>
    </row>
    <row r="1721" spans="9:10" x14ac:dyDescent="0.25">
      <c r="I1721" s="29" t="s">
        <v>8219</v>
      </c>
      <c r="J1721">
        <v>89</v>
      </c>
    </row>
    <row r="1722" spans="9:10" x14ac:dyDescent="0.25">
      <c r="I1722" s="29" t="s">
        <v>8219</v>
      </c>
      <c r="J1722">
        <v>125</v>
      </c>
    </row>
    <row r="1723" spans="9:10" x14ac:dyDescent="0.25">
      <c r="I1723" s="29" t="s">
        <v>8219</v>
      </c>
      <c r="J1723">
        <v>18</v>
      </c>
    </row>
    <row r="1724" spans="9:10" x14ac:dyDescent="0.25">
      <c r="I1724" s="29" t="s">
        <v>8219</v>
      </c>
      <c r="J1724">
        <v>32</v>
      </c>
    </row>
    <row r="1725" spans="9:10" x14ac:dyDescent="0.25">
      <c r="I1725" s="29" t="s">
        <v>8219</v>
      </c>
      <c r="J1725">
        <v>16</v>
      </c>
    </row>
    <row r="1726" spans="9:10" x14ac:dyDescent="0.25">
      <c r="I1726" s="29" t="s">
        <v>8219</v>
      </c>
      <c r="J1726">
        <v>38</v>
      </c>
    </row>
    <row r="1727" spans="9:10" x14ac:dyDescent="0.25">
      <c r="I1727" s="29" t="s">
        <v>8219</v>
      </c>
      <c r="J1727">
        <v>15</v>
      </c>
    </row>
    <row r="1728" spans="9:10" x14ac:dyDescent="0.25">
      <c r="I1728" s="29" t="s">
        <v>8219</v>
      </c>
      <c r="J1728">
        <v>23</v>
      </c>
    </row>
    <row r="1729" spans="9:10" x14ac:dyDescent="0.25">
      <c r="I1729" s="29" t="s">
        <v>8219</v>
      </c>
      <c r="J1729">
        <v>49</v>
      </c>
    </row>
    <row r="1730" spans="9:10" x14ac:dyDescent="0.25">
      <c r="I1730" s="29" t="s">
        <v>8219</v>
      </c>
      <c r="J1730">
        <v>10</v>
      </c>
    </row>
    <row r="1731" spans="9:10" x14ac:dyDescent="0.25">
      <c r="I1731" s="29" t="s">
        <v>8219</v>
      </c>
      <c r="J1731">
        <v>15</v>
      </c>
    </row>
    <row r="1732" spans="9:10" x14ac:dyDescent="0.25">
      <c r="I1732" s="29" t="s">
        <v>8219</v>
      </c>
      <c r="J1732">
        <v>57</v>
      </c>
    </row>
    <row r="1733" spans="9:10" x14ac:dyDescent="0.25">
      <c r="I1733" s="29" t="s">
        <v>8219</v>
      </c>
      <c r="J1733">
        <v>33</v>
      </c>
    </row>
    <row r="1734" spans="9:10" x14ac:dyDescent="0.25">
      <c r="I1734" s="29" t="s">
        <v>8219</v>
      </c>
      <c r="J1734">
        <v>9</v>
      </c>
    </row>
    <row r="1735" spans="9:10" x14ac:dyDescent="0.25">
      <c r="I1735" s="29" t="s">
        <v>8219</v>
      </c>
      <c r="J1735">
        <v>26</v>
      </c>
    </row>
    <row r="1736" spans="9:10" x14ac:dyDescent="0.25">
      <c r="I1736" s="29" t="s">
        <v>8219</v>
      </c>
      <c r="J1736">
        <v>69</v>
      </c>
    </row>
    <row r="1737" spans="9:10" x14ac:dyDescent="0.25">
      <c r="I1737" s="29" t="s">
        <v>8219</v>
      </c>
      <c r="J1737">
        <v>65</v>
      </c>
    </row>
    <row r="1738" spans="9:10" x14ac:dyDescent="0.25">
      <c r="I1738" s="29" t="s">
        <v>8219</v>
      </c>
      <c r="J1738">
        <v>83</v>
      </c>
    </row>
    <row r="1739" spans="9:10" x14ac:dyDescent="0.25">
      <c r="I1739" s="29" t="s">
        <v>8219</v>
      </c>
      <c r="J1739">
        <v>111</v>
      </c>
    </row>
    <row r="1740" spans="9:10" x14ac:dyDescent="0.25">
      <c r="I1740" s="29" t="s">
        <v>8219</v>
      </c>
      <c r="J1740">
        <v>46</v>
      </c>
    </row>
    <row r="1741" spans="9:10" x14ac:dyDescent="0.25">
      <c r="I1741" s="29" t="s">
        <v>8219</v>
      </c>
      <c r="J1741">
        <v>63</v>
      </c>
    </row>
    <row r="1742" spans="9:10" x14ac:dyDescent="0.25">
      <c r="I1742" s="29" t="s">
        <v>8219</v>
      </c>
      <c r="J1742">
        <v>9</v>
      </c>
    </row>
    <row r="1743" spans="9:10" x14ac:dyDescent="0.25">
      <c r="I1743" s="29" t="s">
        <v>8219</v>
      </c>
      <c r="J1743">
        <v>34</v>
      </c>
    </row>
    <row r="1744" spans="9:10" x14ac:dyDescent="0.25">
      <c r="I1744" s="29" t="s">
        <v>8219</v>
      </c>
      <c r="J1744">
        <v>112</v>
      </c>
    </row>
    <row r="1745" spans="9:10" x14ac:dyDescent="0.25">
      <c r="I1745" s="29" t="s">
        <v>8219</v>
      </c>
      <c r="J1745">
        <v>47</v>
      </c>
    </row>
    <row r="1746" spans="9:10" x14ac:dyDescent="0.25">
      <c r="I1746" s="29" t="s">
        <v>8219</v>
      </c>
      <c r="J1746">
        <v>38</v>
      </c>
    </row>
    <row r="1747" spans="9:10" x14ac:dyDescent="0.25">
      <c r="I1747" s="29" t="s">
        <v>8219</v>
      </c>
      <c r="J1747">
        <v>28</v>
      </c>
    </row>
    <row r="1748" spans="9:10" x14ac:dyDescent="0.25">
      <c r="I1748" s="29" t="s">
        <v>8219</v>
      </c>
      <c r="J1748">
        <v>78</v>
      </c>
    </row>
    <row r="1749" spans="9:10" x14ac:dyDescent="0.25">
      <c r="I1749" s="29" t="s">
        <v>8219</v>
      </c>
      <c r="J1749">
        <v>23</v>
      </c>
    </row>
    <row r="1750" spans="9:10" x14ac:dyDescent="0.25">
      <c r="I1750" s="29" t="s">
        <v>8219</v>
      </c>
      <c r="J1750">
        <v>40</v>
      </c>
    </row>
    <row r="1751" spans="9:10" x14ac:dyDescent="0.25">
      <c r="I1751" s="29" t="s">
        <v>8219</v>
      </c>
      <c r="J1751">
        <v>13</v>
      </c>
    </row>
    <row r="1752" spans="9:10" x14ac:dyDescent="0.25">
      <c r="I1752" s="29" t="s">
        <v>8219</v>
      </c>
      <c r="J1752">
        <v>18</v>
      </c>
    </row>
    <row r="1753" spans="9:10" x14ac:dyDescent="0.25">
      <c r="I1753" s="29" t="s">
        <v>8219</v>
      </c>
      <c r="J1753">
        <v>22</v>
      </c>
    </row>
    <row r="1754" spans="9:10" x14ac:dyDescent="0.25">
      <c r="I1754" s="29" t="s">
        <v>8219</v>
      </c>
      <c r="J1754">
        <v>79</v>
      </c>
    </row>
    <row r="1755" spans="9:10" x14ac:dyDescent="0.25">
      <c r="I1755" s="29" t="s">
        <v>8219</v>
      </c>
      <c r="J1755">
        <v>14</v>
      </c>
    </row>
    <row r="1756" spans="9:10" x14ac:dyDescent="0.25">
      <c r="I1756" s="29" t="s">
        <v>8219</v>
      </c>
      <c r="J1756">
        <v>51</v>
      </c>
    </row>
    <row r="1757" spans="9:10" x14ac:dyDescent="0.25">
      <c r="I1757" s="29" t="s">
        <v>8219</v>
      </c>
      <c r="J1757">
        <v>54</v>
      </c>
    </row>
    <row r="1758" spans="9:10" x14ac:dyDescent="0.25">
      <c r="I1758" s="29" t="s">
        <v>8219</v>
      </c>
      <c r="J1758">
        <v>70</v>
      </c>
    </row>
    <row r="1759" spans="9:10" x14ac:dyDescent="0.25">
      <c r="I1759" s="29" t="s">
        <v>8219</v>
      </c>
      <c r="J1759">
        <v>44</v>
      </c>
    </row>
    <row r="1760" spans="9:10" x14ac:dyDescent="0.25">
      <c r="I1760" s="29" t="s">
        <v>8219</v>
      </c>
      <c r="J1760">
        <v>55</v>
      </c>
    </row>
    <row r="1761" spans="9:10" x14ac:dyDescent="0.25">
      <c r="I1761" s="29" t="s">
        <v>8219</v>
      </c>
      <c r="J1761">
        <v>15</v>
      </c>
    </row>
    <row r="1762" spans="9:10" x14ac:dyDescent="0.25">
      <c r="I1762" s="29" t="s">
        <v>8219</v>
      </c>
      <c r="J1762">
        <v>27</v>
      </c>
    </row>
    <row r="1763" spans="9:10" x14ac:dyDescent="0.25">
      <c r="I1763" s="29" t="s">
        <v>8219</v>
      </c>
      <c r="J1763">
        <v>21</v>
      </c>
    </row>
    <row r="1764" spans="9:10" x14ac:dyDescent="0.25">
      <c r="I1764" s="29" t="s">
        <v>8219</v>
      </c>
      <c r="J1764">
        <v>162</v>
      </c>
    </row>
    <row r="1765" spans="9:10" x14ac:dyDescent="0.25">
      <c r="I1765" s="29" t="s">
        <v>8219</v>
      </c>
      <c r="J1765">
        <v>23</v>
      </c>
    </row>
    <row r="1766" spans="9:10" x14ac:dyDescent="0.25">
      <c r="I1766" s="29" t="s">
        <v>8219</v>
      </c>
      <c r="J1766">
        <v>72</v>
      </c>
    </row>
    <row r="1767" spans="9:10" x14ac:dyDescent="0.25">
      <c r="I1767" s="29" t="s">
        <v>8219</v>
      </c>
      <c r="J1767">
        <v>68</v>
      </c>
    </row>
    <row r="1768" spans="9:10" x14ac:dyDescent="0.25">
      <c r="I1768" s="29" t="s">
        <v>8219</v>
      </c>
      <c r="J1768">
        <v>20</v>
      </c>
    </row>
    <row r="1769" spans="9:10" x14ac:dyDescent="0.25">
      <c r="I1769" s="29" t="s">
        <v>8219</v>
      </c>
      <c r="J1769">
        <v>26</v>
      </c>
    </row>
    <row r="1770" spans="9:10" x14ac:dyDescent="0.25">
      <c r="I1770" s="29" t="s">
        <v>8219</v>
      </c>
      <c r="J1770">
        <v>72</v>
      </c>
    </row>
    <row r="1771" spans="9:10" x14ac:dyDescent="0.25">
      <c r="I1771" s="29" t="s">
        <v>8219</v>
      </c>
      <c r="J1771">
        <v>3</v>
      </c>
    </row>
    <row r="1772" spans="9:10" x14ac:dyDescent="0.25">
      <c r="I1772" s="29" t="s">
        <v>8219</v>
      </c>
      <c r="J1772">
        <v>18</v>
      </c>
    </row>
    <row r="1773" spans="9:10" x14ac:dyDescent="0.25">
      <c r="I1773" s="29" t="s">
        <v>8219</v>
      </c>
      <c r="J1773">
        <v>30</v>
      </c>
    </row>
    <row r="1774" spans="9:10" x14ac:dyDescent="0.25">
      <c r="I1774" s="29" t="s">
        <v>8219</v>
      </c>
      <c r="J1774">
        <v>23</v>
      </c>
    </row>
    <row r="1775" spans="9:10" x14ac:dyDescent="0.25">
      <c r="I1775" s="29" t="s">
        <v>8219</v>
      </c>
      <c r="J1775">
        <v>54</v>
      </c>
    </row>
    <row r="1776" spans="9:10" x14ac:dyDescent="0.25">
      <c r="I1776" s="29" t="s">
        <v>8219</v>
      </c>
      <c r="J1776">
        <v>26</v>
      </c>
    </row>
    <row r="1777" spans="9:10" x14ac:dyDescent="0.25">
      <c r="I1777" s="29" t="s">
        <v>8219</v>
      </c>
      <c r="J1777">
        <v>9</v>
      </c>
    </row>
    <row r="1778" spans="9:10" x14ac:dyDescent="0.25">
      <c r="I1778" s="29" t="s">
        <v>8219</v>
      </c>
      <c r="J1778">
        <v>27</v>
      </c>
    </row>
    <row r="1779" spans="9:10" x14ac:dyDescent="0.25">
      <c r="I1779" s="29" t="s">
        <v>8219</v>
      </c>
      <c r="J1779">
        <v>30</v>
      </c>
    </row>
    <row r="1780" spans="9:10" x14ac:dyDescent="0.25">
      <c r="I1780" s="29" t="s">
        <v>8219</v>
      </c>
      <c r="J1780">
        <v>52</v>
      </c>
    </row>
    <row r="1781" spans="9:10" x14ac:dyDescent="0.25">
      <c r="I1781" s="29" t="s">
        <v>8219</v>
      </c>
      <c r="J1781">
        <v>17</v>
      </c>
    </row>
    <row r="1782" spans="9:10" x14ac:dyDescent="0.25">
      <c r="I1782" s="29" t="s">
        <v>8219</v>
      </c>
      <c r="J1782">
        <v>19</v>
      </c>
    </row>
    <row r="1783" spans="9:10" x14ac:dyDescent="0.25">
      <c r="I1783" s="29" t="s">
        <v>8219</v>
      </c>
      <c r="J1783">
        <v>77</v>
      </c>
    </row>
    <row r="1784" spans="9:10" x14ac:dyDescent="0.25">
      <c r="I1784" s="29" t="s">
        <v>8219</v>
      </c>
      <c r="J1784">
        <v>21</v>
      </c>
    </row>
    <row r="1785" spans="9:10" x14ac:dyDescent="0.25">
      <c r="I1785" s="29" t="s">
        <v>8219</v>
      </c>
      <c r="J1785">
        <v>38</v>
      </c>
    </row>
    <row r="1786" spans="9:10" x14ac:dyDescent="0.25">
      <c r="I1786" s="29" t="s">
        <v>8219</v>
      </c>
      <c r="J1786">
        <v>28</v>
      </c>
    </row>
    <row r="1787" spans="9:10" x14ac:dyDescent="0.25">
      <c r="I1787" s="29" t="s">
        <v>8219</v>
      </c>
      <c r="J1787">
        <v>48</v>
      </c>
    </row>
    <row r="1788" spans="9:10" x14ac:dyDescent="0.25">
      <c r="I1788" s="29" t="s">
        <v>8219</v>
      </c>
      <c r="J1788">
        <v>46</v>
      </c>
    </row>
    <row r="1789" spans="9:10" x14ac:dyDescent="0.25">
      <c r="I1789" s="29" t="s">
        <v>8219</v>
      </c>
      <c r="J1789">
        <v>30</v>
      </c>
    </row>
    <row r="1790" spans="9:10" x14ac:dyDescent="0.25">
      <c r="I1790" s="29" t="s">
        <v>8219</v>
      </c>
      <c r="J1790">
        <v>64</v>
      </c>
    </row>
    <row r="1791" spans="9:10" x14ac:dyDescent="0.25">
      <c r="I1791" s="29" t="s">
        <v>8219</v>
      </c>
      <c r="J1791">
        <v>15</v>
      </c>
    </row>
    <row r="1792" spans="9:10" x14ac:dyDescent="0.25">
      <c r="I1792" s="29" t="s">
        <v>8219</v>
      </c>
      <c r="J1792">
        <v>41</v>
      </c>
    </row>
    <row r="1793" spans="9:10" x14ac:dyDescent="0.25">
      <c r="I1793" s="29" t="s">
        <v>8219</v>
      </c>
      <c r="J1793">
        <v>35</v>
      </c>
    </row>
    <row r="1794" spans="9:10" x14ac:dyDescent="0.25">
      <c r="I1794" s="29" t="s">
        <v>8219</v>
      </c>
      <c r="J1794">
        <v>45</v>
      </c>
    </row>
    <row r="1795" spans="9:10" x14ac:dyDescent="0.25">
      <c r="I1795" s="29" t="s">
        <v>8219</v>
      </c>
      <c r="J1795">
        <v>62</v>
      </c>
    </row>
    <row r="1796" spans="9:10" x14ac:dyDescent="0.25">
      <c r="I1796" s="29" t="s">
        <v>8219</v>
      </c>
      <c r="J1796">
        <v>22</v>
      </c>
    </row>
    <row r="1797" spans="9:10" x14ac:dyDescent="0.25">
      <c r="I1797" s="29" t="s">
        <v>8219</v>
      </c>
      <c r="J1797">
        <v>18</v>
      </c>
    </row>
    <row r="1798" spans="9:10" x14ac:dyDescent="0.25">
      <c r="I1798" s="29" t="s">
        <v>8219</v>
      </c>
      <c r="J1798">
        <v>12</v>
      </c>
    </row>
    <row r="1799" spans="9:10" x14ac:dyDescent="0.25">
      <c r="I1799" s="29" t="s">
        <v>8219</v>
      </c>
      <c r="J1799">
        <v>44</v>
      </c>
    </row>
    <row r="1800" spans="9:10" x14ac:dyDescent="0.25">
      <c r="I1800" s="29" t="s">
        <v>8219</v>
      </c>
      <c r="J1800">
        <v>27</v>
      </c>
    </row>
    <row r="1801" spans="9:10" x14ac:dyDescent="0.25">
      <c r="I1801" s="29" t="s">
        <v>8219</v>
      </c>
      <c r="J1801">
        <v>38</v>
      </c>
    </row>
    <row r="1802" spans="9:10" x14ac:dyDescent="0.25">
      <c r="I1802" s="29" t="s">
        <v>8219</v>
      </c>
      <c r="J1802">
        <v>28</v>
      </c>
    </row>
    <row r="1803" spans="9:10" x14ac:dyDescent="0.25">
      <c r="I1803" s="29" t="s">
        <v>8219</v>
      </c>
      <c r="J1803">
        <v>24</v>
      </c>
    </row>
    <row r="1804" spans="9:10" x14ac:dyDescent="0.25">
      <c r="I1804" s="29" t="s">
        <v>8219</v>
      </c>
      <c r="J1804">
        <v>65</v>
      </c>
    </row>
    <row r="1805" spans="9:10" x14ac:dyDescent="0.25">
      <c r="I1805" s="29" t="s">
        <v>8219</v>
      </c>
      <c r="J1805">
        <v>46</v>
      </c>
    </row>
    <row r="1806" spans="9:10" x14ac:dyDescent="0.25">
      <c r="I1806" s="29" t="s">
        <v>8219</v>
      </c>
      <c r="J1806">
        <v>85</v>
      </c>
    </row>
    <row r="1807" spans="9:10" x14ac:dyDescent="0.25">
      <c r="I1807" s="29" t="s">
        <v>8219</v>
      </c>
      <c r="J1807">
        <v>66</v>
      </c>
    </row>
    <row r="1808" spans="9:10" x14ac:dyDescent="0.25">
      <c r="I1808" s="29" t="s">
        <v>8219</v>
      </c>
      <c r="J1808">
        <v>165</v>
      </c>
    </row>
    <row r="1809" spans="9:10" x14ac:dyDescent="0.25">
      <c r="I1809" s="29" t="s">
        <v>8219</v>
      </c>
      <c r="J1809">
        <v>17</v>
      </c>
    </row>
    <row r="1810" spans="9:10" x14ac:dyDescent="0.25">
      <c r="I1810" s="29" t="s">
        <v>8219</v>
      </c>
      <c r="J1810">
        <v>3</v>
      </c>
    </row>
    <row r="1811" spans="9:10" x14ac:dyDescent="0.25">
      <c r="I1811" s="29" t="s">
        <v>8219</v>
      </c>
      <c r="J1811">
        <v>17</v>
      </c>
    </row>
    <row r="1812" spans="9:10" x14ac:dyDescent="0.25">
      <c r="I1812" s="29" t="s">
        <v>8219</v>
      </c>
      <c r="J1812">
        <v>91</v>
      </c>
    </row>
    <row r="1813" spans="9:10" x14ac:dyDescent="0.25">
      <c r="I1813" s="29" t="s">
        <v>8219</v>
      </c>
      <c r="J1813">
        <v>67</v>
      </c>
    </row>
    <row r="1814" spans="9:10" x14ac:dyDescent="0.25">
      <c r="I1814" s="29" t="s">
        <v>8219</v>
      </c>
      <c r="J1814">
        <v>18</v>
      </c>
    </row>
    <row r="1815" spans="9:10" x14ac:dyDescent="0.25">
      <c r="I1815" s="29" t="s">
        <v>8219</v>
      </c>
      <c r="J1815">
        <v>21</v>
      </c>
    </row>
    <row r="1816" spans="9:10" x14ac:dyDescent="0.25">
      <c r="I1816" s="29" t="s">
        <v>8219</v>
      </c>
      <c r="J1816">
        <v>40</v>
      </c>
    </row>
    <row r="1817" spans="9:10" x14ac:dyDescent="0.25">
      <c r="I1817" s="29" t="s">
        <v>8219</v>
      </c>
      <c r="J1817">
        <v>78</v>
      </c>
    </row>
    <row r="1818" spans="9:10" x14ac:dyDescent="0.25">
      <c r="I1818" s="29" t="s">
        <v>8219</v>
      </c>
      <c r="J1818">
        <v>26</v>
      </c>
    </row>
    <row r="1819" spans="9:10" x14ac:dyDescent="0.25">
      <c r="I1819" s="29" t="s">
        <v>8219</v>
      </c>
      <c r="J1819">
        <v>14</v>
      </c>
    </row>
    <row r="1820" spans="9:10" x14ac:dyDescent="0.25">
      <c r="I1820" s="29" t="s">
        <v>8219</v>
      </c>
      <c r="J1820">
        <v>44</v>
      </c>
    </row>
    <row r="1821" spans="9:10" x14ac:dyDescent="0.25">
      <c r="I1821" s="29" t="s">
        <v>8219</v>
      </c>
      <c r="J1821">
        <v>9</v>
      </c>
    </row>
    <row r="1822" spans="9:10" x14ac:dyDescent="0.25">
      <c r="I1822" s="29" t="s">
        <v>8219</v>
      </c>
      <c r="J1822">
        <v>30</v>
      </c>
    </row>
    <row r="1823" spans="9:10" x14ac:dyDescent="0.25">
      <c r="I1823" s="29" t="s">
        <v>8219</v>
      </c>
      <c r="J1823">
        <v>45</v>
      </c>
    </row>
    <row r="1824" spans="9:10" x14ac:dyDescent="0.25">
      <c r="I1824" s="29" t="s">
        <v>8219</v>
      </c>
      <c r="J1824">
        <v>56</v>
      </c>
    </row>
    <row r="1825" spans="9:10" x14ac:dyDescent="0.25">
      <c r="I1825" s="29" t="s">
        <v>8219</v>
      </c>
      <c r="J1825">
        <v>46</v>
      </c>
    </row>
    <row r="1826" spans="9:10" x14ac:dyDescent="0.25">
      <c r="I1826" s="29" t="s">
        <v>8219</v>
      </c>
      <c r="J1826">
        <v>34</v>
      </c>
    </row>
    <row r="1827" spans="9:10" x14ac:dyDescent="0.25">
      <c r="I1827" s="29" t="s">
        <v>8219</v>
      </c>
      <c r="J1827">
        <v>98</v>
      </c>
    </row>
    <row r="1828" spans="9:10" x14ac:dyDescent="0.25">
      <c r="I1828" s="29" t="s">
        <v>8219</v>
      </c>
      <c r="J1828">
        <v>46</v>
      </c>
    </row>
    <row r="1829" spans="9:10" x14ac:dyDescent="0.25">
      <c r="I1829" s="29" t="s">
        <v>8219</v>
      </c>
      <c r="J1829">
        <v>10</v>
      </c>
    </row>
    <row r="1830" spans="9:10" x14ac:dyDescent="0.25">
      <c r="I1830" s="29" t="s">
        <v>8219</v>
      </c>
      <c r="J1830">
        <v>76</v>
      </c>
    </row>
    <row r="1831" spans="9:10" x14ac:dyDescent="0.25">
      <c r="I1831" s="29" t="s">
        <v>8219</v>
      </c>
      <c r="J1831">
        <v>104</v>
      </c>
    </row>
    <row r="1832" spans="9:10" x14ac:dyDescent="0.25">
      <c r="I1832" s="29" t="s">
        <v>8219</v>
      </c>
      <c r="J1832">
        <v>87</v>
      </c>
    </row>
    <row r="1833" spans="9:10" x14ac:dyDescent="0.25">
      <c r="I1833" s="29" t="s">
        <v>8219</v>
      </c>
      <c r="J1833">
        <v>29</v>
      </c>
    </row>
    <row r="1834" spans="9:10" x14ac:dyDescent="0.25">
      <c r="I1834" s="29" t="s">
        <v>8219</v>
      </c>
      <c r="J1834">
        <v>51</v>
      </c>
    </row>
    <row r="1835" spans="9:10" x14ac:dyDescent="0.25">
      <c r="I1835" s="29" t="s">
        <v>8219</v>
      </c>
      <c r="J1835">
        <v>12</v>
      </c>
    </row>
    <row r="1836" spans="9:10" x14ac:dyDescent="0.25">
      <c r="I1836" s="29" t="s">
        <v>8219</v>
      </c>
      <c r="J1836">
        <v>72</v>
      </c>
    </row>
    <row r="1837" spans="9:10" x14ac:dyDescent="0.25">
      <c r="I1837" s="29" t="s">
        <v>8219</v>
      </c>
      <c r="J1837">
        <v>21</v>
      </c>
    </row>
    <row r="1838" spans="9:10" x14ac:dyDescent="0.25">
      <c r="I1838" s="29" t="s">
        <v>8219</v>
      </c>
      <c r="J1838">
        <v>42</v>
      </c>
    </row>
    <row r="1839" spans="9:10" x14ac:dyDescent="0.25">
      <c r="I1839" s="29" t="s">
        <v>8219</v>
      </c>
      <c r="J1839">
        <v>71</v>
      </c>
    </row>
    <row r="1840" spans="9:10" x14ac:dyDescent="0.25">
      <c r="I1840" s="29" t="s">
        <v>8219</v>
      </c>
      <c r="J1840">
        <v>168</v>
      </c>
    </row>
    <row r="1841" spans="9:10" x14ac:dyDescent="0.25">
      <c r="I1841" s="29" t="s">
        <v>8219</v>
      </c>
      <c r="J1841">
        <v>19</v>
      </c>
    </row>
    <row r="1842" spans="9:10" x14ac:dyDescent="0.25">
      <c r="I1842" s="29" t="s">
        <v>8219</v>
      </c>
      <c r="J1842">
        <v>37</v>
      </c>
    </row>
    <row r="1843" spans="9:10" x14ac:dyDescent="0.25">
      <c r="I1843" s="29" t="s">
        <v>8219</v>
      </c>
      <c r="J1843">
        <v>36</v>
      </c>
    </row>
    <row r="1844" spans="9:10" x14ac:dyDescent="0.25">
      <c r="I1844" s="29" t="s">
        <v>8219</v>
      </c>
      <c r="J1844">
        <v>14</v>
      </c>
    </row>
    <row r="1845" spans="9:10" x14ac:dyDescent="0.25">
      <c r="I1845" s="29" t="s">
        <v>8219</v>
      </c>
      <c r="J1845">
        <v>18</v>
      </c>
    </row>
    <row r="1846" spans="9:10" x14ac:dyDescent="0.25">
      <c r="I1846" s="29" t="s">
        <v>8219</v>
      </c>
      <c r="J1846">
        <v>82</v>
      </c>
    </row>
    <row r="1847" spans="9:10" x14ac:dyDescent="0.25">
      <c r="I1847" s="29" t="s">
        <v>8219</v>
      </c>
      <c r="J1847">
        <v>43</v>
      </c>
    </row>
    <row r="1848" spans="9:10" x14ac:dyDescent="0.25">
      <c r="I1848" s="29" t="s">
        <v>8219</v>
      </c>
      <c r="J1848">
        <v>8</v>
      </c>
    </row>
    <row r="1849" spans="9:10" x14ac:dyDescent="0.25">
      <c r="I1849" s="29" t="s">
        <v>8219</v>
      </c>
      <c r="J1849">
        <v>45</v>
      </c>
    </row>
    <row r="1850" spans="9:10" x14ac:dyDescent="0.25">
      <c r="I1850" s="29" t="s">
        <v>8219</v>
      </c>
      <c r="J1850">
        <v>20</v>
      </c>
    </row>
    <row r="1851" spans="9:10" x14ac:dyDescent="0.25">
      <c r="I1851" s="29" t="s">
        <v>8219</v>
      </c>
      <c r="J1851">
        <v>31</v>
      </c>
    </row>
    <row r="1852" spans="9:10" x14ac:dyDescent="0.25">
      <c r="I1852" s="29" t="s">
        <v>8219</v>
      </c>
      <c r="J1852">
        <v>25</v>
      </c>
    </row>
    <row r="1853" spans="9:10" x14ac:dyDescent="0.25">
      <c r="I1853" s="29" t="s">
        <v>8219</v>
      </c>
      <c r="J1853">
        <v>14</v>
      </c>
    </row>
    <row r="1854" spans="9:10" x14ac:dyDescent="0.25">
      <c r="I1854" s="29" t="s">
        <v>8219</v>
      </c>
      <c r="J1854">
        <v>45</v>
      </c>
    </row>
    <row r="1855" spans="9:10" x14ac:dyDescent="0.25">
      <c r="I1855" s="29" t="s">
        <v>8219</v>
      </c>
      <c r="J1855">
        <v>20</v>
      </c>
    </row>
    <row r="1856" spans="9:10" x14ac:dyDescent="0.25">
      <c r="I1856" s="29" t="s">
        <v>8219</v>
      </c>
      <c r="J1856">
        <v>39</v>
      </c>
    </row>
    <row r="1857" spans="9:10" x14ac:dyDescent="0.25">
      <c r="I1857" s="29" t="s">
        <v>8219</v>
      </c>
      <c r="J1857">
        <v>16</v>
      </c>
    </row>
    <row r="1858" spans="9:10" x14ac:dyDescent="0.25">
      <c r="I1858" s="29" t="s">
        <v>8219</v>
      </c>
      <c r="J1858">
        <v>37</v>
      </c>
    </row>
    <row r="1859" spans="9:10" x14ac:dyDescent="0.25">
      <c r="I1859" s="29" t="s">
        <v>8219</v>
      </c>
      <c r="J1859">
        <v>14</v>
      </c>
    </row>
    <row r="1860" spans="9:10" x14ac:dyDescent="0.25">
      <c r="I1860" s="29" t="s">
        <v>8219</v>
      </c>
      <c r="J1860">
        <v>21</v>
      </c>
    </row>
    <row r="1861" spans="9:10" x14ac:dyDescent="0.25">
      <c r="I1861" s="29" t="s">
        <v>8219</v>
      </c>
      <c r="J1861">
        <v>69</v>
      </c>
    </row>
    <row r="1862" spans="9:10" x14ac:dyDescent="0.25">
      <c r="I1862" s="29" t="s">
        <v>8219</v>
      </c>
      <c r="J1862">
        <v>16</v>
      </c>
    </row>
    <row r="1863" spans="9:10" x14ac:dyDescent="0.25">
      <c r="I1863" s="29" t="s">
        <v>8219</v>
      </c>
      <c r="J1863">
        <v>55</v>
      </c>
    </row>
    <row r="1864" spans="9:10" x14ac:dyDescent="0.25">
      <c r="I1864" s="29" t="s">
        <v>8219</v>
      </c>
      <c r="J1864">
        <v>27</v>
      </c>
    </row>
    <row r="1865" spans="9:10" x14ac:dyDescent="0.25">
      <c r="I1865" s="29" t="s">
        <v>8219</v>
      </c>
      <c r="J1865">
        <v>36</v>
      </c>
    </row>
    <row r="1866" spans="9:10" x14ac:dyDescent="0.25">
      <c r="I1866" s="29" t="s">
        <v>8219</v>
      </c>
      <c r="J1866">
        <v>19</v>
      </c>
    </row>
    <row r="1867" spans="9:10" x14ac:dyDescent="0.25">
      <c r="I1867" s="29" t="s">
        <v>8219</v>
      </c>
      <c r="J1867">
        <v>12</v>
      </c>
    </row>
    <row r="1868" spans="9:10" x14ac:dyDescent="0.25">
      <c r="I1868" s="29" t="s">
        <v>8219</v>
      </c>
      <c r="J1868">
        <v>17</v>
      </c>
    </row>
    <row r="1869" spans="9:10" x14ac:dyDescent="0.25">
      <c r="I1869" s="29" t="s">
        <v>8219</v>
      </c>
      <c r="J1869">
        <v>114</v>
      </c>
    </row>
    <row r="1870" spans="9:10" x14ac:dyDescent="0.25">
      <c r="I1870" s="29" t="s">
        <v>8219</v>
      </c>
      <c r="J1870">
        <v>93</v>
      </c>
    </row>
    <row r="1871" spans="9:10" x14ac:dyDescent="0.25">
      <c r="I1871" s="29" t="s">
        <v>8219</v>
      </c>
      <c r="J1871">
        <v>36</v>
      </c>
    </row>
    <row r="1872" spans="9:10" x14ac:dyDescent="0.25">
      <c r="I1872" s="29" t="s">
        <v>8219</v>
      </c>
      <c r="J1872">
        <v>61</v>
      </c>
    </row>
    <row r="1873" spans="9:10" x14ac:dyDescent="0.25">
      <c r="I1873" s="29" t="s">
        <v>8219</v>
      </c>
      <c r="J1873">
        <v>47</v>
      </c>
    </row>
    <row r="1874" spans="9:10" x14ac:dyDescent="0.25">
      <c r="I1874" s="29" t="s">
        <v>8219</v>
      </c>
      <c r="J1874">
        <v>17</v>
      </c>
    </row>
    <row r="1875" spans="9:10" x14ac:dyDescent="0.25">
      <c r="I1875" s="29" t="s">
        <v>8219</v>
      </c>
      <c r="J1875">
        <v>63</v>
      </c>
    </row>
    <row r="1876" spans="9:10" x14ac:dyDescent="0.25">
      <c r="I1876" s="29" t="s">
        <v>8219</v>
      </c>
      <c r="J1876">
        <v>9</v>
      </c>
    </row>
    <row r="1877" spans="9:10" x14ac:dyDescent="0.25">
      <c r="I1877" s="29" t="s">
        <v>8219</v>
      </c>
      <c r="J1877">
        <v>30</v>
      </c>
    </row>
    <row r="1878" spans="9:10" x14ac:dyDescent="0.25">
      <c r="I1878" s="29" t="s">
        <v>8219</v>
      </c>
      <c r="J1878">
        <v>23</v>
      </c>
    </row>
    <row r="1879" spans="9:10" x14ac:dyDescent="0.25">
      <c r="I1879" s="29" t="s">
        <v>8219</v>
      </c>
      <c r="J1879">
        <v>33</v>
      </c>
    </row>
    <row r="1880" spans="9:10" x14ac:dyDescent="0.25">
      <c r="I1880" s="29" t="s">
        <v>8219</v>
      </c>
      <c r="J1880">
        <v>39</v>
      </c>
    </row>
    <row r="1881" spans="9:10" x14ac:dyDescent="0.25">
      <c r="I1881" s="29" t="s">
        <v>8219</v>
      </c>
      <c r="J1881">
        <v>17</v>
      </c>
    </row>
    <row r="1882" spans="9:10" x14ac:dyDescent="0.25">
      <c r="I1882" s="29" t="s">
        <v>8219</v>
      </c>
      <c r="J1882">
        <v>6</v>
      </c>
    </row>
    <row r="1883" spans="9:10" x14ac:dyDescent="0.25">
      <c r="I1883" s="29" t="s">
        <v>8219</v>
      </c>
      <c r="J1883">
        <v>39</v>
      </c>
    </row>
    <row r="1884" spans="9:10" x14ac:dyDescent="0.25">
      <c r="I1884" s="29" t="s">
        <v>8219</v>
      </c>
      <c r="J1884">
        <v>57</v>
      </c>
    </row>
    <row r="1885" spans="9:10" x14ac:dyDescent="0.25">
      <c r="I1885" s="29" t="s">
        <v>8219</v>
      </c>
      <c r="J1885">
        <v>56</v>
      </c>
    </row>
    <row r="1886" spans="9:10" x14ac:dyDescent="0.25">
      <c r="I1886" s="29" t="s">
        <v>8219</v>
      </c>
      <c r="J1886">
        <v>13</v>
      </c>
    </row>
    <row r="1887" spans="9:10" x14ac:dyDescent="0.25">
      <c r="I1887" s="29" t="s">
        <v>8219</v>
      </c>
      <c r="J1887">
        <v>95</v>
      </c>
    </row>
    <row r="1888" spans="9:10" x14ac:dyDescent="0.25">
      <c r="I1888" s="29" t="s">
        <v>8219</v>
      </c>
      <c r="J1888">
        <v>80</v>
      </c>
    </row>
    <row r="1889" spans="9:10" x14ac:dyDescent="0.25">
      <c r="I1889" s="29" t="s">
        <v>8219</v>
      </c>
      <c r="J1889">
        <v>133</v>
      </c>
    </row>
    <row r="1890" spans="9:10" x14ac:dyDescent="0.25">
      <c r="I1890" s="29" t="s">
        <v>8219</v>
      </c>
      <c r="J1890">
        <v>44</v>
      </c>
    </row>
    <row r="1891" spans="9:10" x14ac:dyDescent="0.25">
      <c r="I1891" s="29" t="s">
        <v>8219</v>
      </c>
      <c r="J1891">
        <v>30</v>
      </c>
    </row>
    <row r="1892" spans="9:10" x14ac:dyDescent="0.25">
      <c r="I1892" s="29" t="s">
        <v>8219</v>
      </c>
      <c r="J1892">
        <v>56</v>
      </c>
    </row>
    <row r="1893" spans="9:10" x14ac:dyDescent="0.25">
      <c r="I1893" s="29" t="s">
        <v>8219</v>
      </c>
      <c r="J1893">
        <v>66</v>
      </c>
    </row>
    <row r="1894" spans="9:10" x14ac:dyDescent="0.25">
      <c r="I1894" s="29" t="s">
        <v>8219</v>
      </c>
      <c r="J1894">
        <v>29</v>
      </c>
    </row>
    <row r="1895" spans="9:10" x14ac:dyDescent="0.25">
      <c r="I1895" s="29" t="s">
        <v>8219</v>
      </c>
      <c r="J1895">
        <v>72</v>
      </c>
    </row>
    <row r="1896" spans="9:10" x14ac:dyDescent="0.25">
      <c r="I1896" s="29" t="s">
        <v>8219</v>
      </c>
      <c r="J1896">
        <v>27</v>
      </c>
    </row>
    <row r="1897" spans="9:10" x14ac:dyDescent="0.25">
      <c r="I1897" s="29" t="s">
        <v>8219</v>
      </c>
      <c r="J1897">
        <v>10</v>
      </c>
    </row>
    <row r="1898" spans="9:10" x14ac:dyDescent="0.25">
      <c r="I1898" s="29" t="s">
        <v>8219</v>
      </c>
      <c r="J1898">
        <v>35</v>
      </c>
    </row>
    <row r="1899" spans="9:10" x14ac:dyDescent="0.25">
      <c r="I1899" s="29" t="s">
        <v>8219</v>
      </c>
      <c r="J1899">
        <v>29</v>
      </c>
    </row>
    <row r="1900" spans="9:10" x14ac:dyDescent="0.25">
      <c r="I1900" s="29" t="s">
        <v>8219</v>
      </c>
      <c r="J1900">
        <v>13</v>
      </c>
    </row>
    <row r="1901" spans="9:10" x14ac:dyDescent="0.25">
      <c r="I1901" s="29" t="s">
        <v>8219</v>
      </c>
      <c r="J1901">
        <v>72</v>
      </c>
    </row>
    <row r="1902" spans="9:10" x14ac:dyDescent="0.25">
      <c r="I1902" s="29" t="s">
        <v>8219</v>
      </c>
      <c r="J1902">
        <v>78</v>
      </c>
    </row>
    <row r="1903" spans="9:10" x14ac:dyDescent="0.25">
      <c r="I1903" s="29" t="s">
        <v>8219</v>
      </c>
      <c r="J1903">
        <v>49</v>
      </c>
    </row>
    <row r="1904" spans="9:10" x14ac:dyDescent="0.25">
      <c r="I1904" s="29" t="s">
        <v>8219</v>
      </c>
      <c r="J1904">
        <v>42</v>
      </c>
    </row>
    <row r="1905" spans="9:10" x14ac:dyDescent="0.25">
      <c r="I1905" s="29" t="s">
        <v>8219</v>
      </c>
      <c r="J1905">
        <v>35</v>
      </c>
    </row>
    <row r="1906" spans="9:10" x14ac:dyDescent="0.25">
      <c r="I1906" s="29" t="s">
        <v>8219</v>
      </c>
      <c r="J1906">
        <v>42</v>
      </c>
    </row>
    <row r="1907" spans="9:10" x14ac:dyDescent="0.25">
      <c r="I1907" s="29" t="s">
        <v>8219</v>
      </c>
      <c r="J1907">
        <v>42</v>
      </c>
    </row>
    <row r="1908" spans="9:10" x14ac:dyDescent="0.25">
      <c r="I1908" s="29" t="s">
        <v>8219</v>
      </c>
      <c r="J1908">
        <v>31</v>
      </c>
    </row>
    <row r="1909" spans="9:10" x14ac:dyDescent="0.25">
      <c r="I1909" s="29" t="s">
        <v>8219</v>
      </c>
      <c r="J1909">
        <v>38</v>
      </c>
    </row>
    <row r="1910" spans="9:10" x14ac:dyDescent="0.25">
      <c r="I1910" s="29" t="s">
        <v>8219</v>
      </c>
      <c r="J1910">
        <v>8</v>
      </c>
    </row>
    <row r="1911" spans="9:10" x14ac:dyDescent="0.25">
      <c r="I1911" s="29" t="s">
        <v>8219</v>
      </c>
      <c r="J1911">
        <v>39</v>
      </c>
    </row>
    <row r="1912" spans="9:10" x14ac:dyDescent="0.25">
      <c r="I1912" s="29" t="s">
        <v>8219</v>
      </c>
      <c r="J1912">
        <v>29</v>
      </c>
    </row>
    <row r="1913" spans="9:10" x14ac:dyDescent="0.25">
      <c r="I1913" s="29" t="s">
        <v>8219</v>
      </c>
      <c r="J1913">
        <v>72</v>
      </c>
    </row>
    <row r="1914" spans="9:10" x14ac:dyDescent="0.25">
      <c r="I1914" s="29" t="s">
        <v>8219</v>
      </c>
      <c r="J1914">
        <v>15</v>
      </c>
    </row>
    <row r="1915" spans="9:10" x14ac:dyDescent="0.25">
      <c r="I1915" s="29" t="s">
        <v>8219</v>
      </c>
      <c r="J1915">
        <v>33</v>
      </c>
    </row>
    <row r="1916" spans="9:10" x14ac:dyDescent="0.25">
      <c r="I1916" s="29" t="s">
        <v>8219</v>
      </c>
      <c r="J1916">
        <v>15</v>
      </c>
    </row>
    <row r="1917" spans="9:10" x14ac:dyDescent="0.25">
      <c r="I1917" s="29" t="s">
        <v>8219</v>
      </c>
      <c r="J1917">
        <v>19</v>
      </c>
    </row>
    <row r="1918" spans="9:10" x14ac:dyDescent="0.25">
      <c r="I1918" s="29" t="s">
        <v>8219</v>
      </c>
      <c r="J1918">
        <v>17</v>
      </c>
    </row>
    <row r="1919" spans="9:10" x14ac:dyDescent="0.25">
      <c r="I1919" s="29" t="s">
        <v>8219</v>
      </c>
      <c r="J1919">
        <v>44</v>
      </c>
    </row>
    <row r="1920" spans="9:10" x14ac:dyDescent="0.25">
      <c r="I1920" s="29" t="s">
        <v>8219</v>
      </c>
      <c r="J1920">
        <v>10</v>
      </c>
    </row>
    <row r="1921" spans="9:10" x14ac:dyDescent="0.25">
      <c r="I1921" s="29" t="s">
        <v>8219</v>
      </c>
      <c r="J1921">
        <v>46</v>
      </c>
    </row>
    <row r="1922" spans="9:10" x14ac:dyDescent="0.25">
      <c r="I1922" s="29" t="s">
        <v>8219</v>
      </c>
      <c r="J1922">
        <v>11</v>
      </c>
    </row>
    <row r="1923" spans="9:10" x14ac:dyDescent="0.25">
      <c r="I1923" s="29" t="s">
        <v>8219</v>
      </c>
      <c r="J1923">
        <v>13</v>
      </c>
    </row>
    <row r="1924" spans="9:10" x14ac:dyDescent="0.25">
      <c r="I1924" s="29" t="s">
        <v>8219</v>
      </c>
      <c r="J1924">
        <v>33</v>
      </c>
    </row>
    <row r="1925" spans="9:10" x14ac:dyDescent="0.25">
      <c r="I1925" s="29" t="s">
        <v>8219</v>
      </c>
      <c r="J1925">
        <v>28</v>
      </c>
    </row>
    <row r="1926" spans="9:10" x14ac:dyDescent="0.25">
      <c r="I1926" s="29" t="s">
        <v>8219</v>
      </c>
      <c r="J1926">
        <v>21</v>
      </c>
    </row>
    <row r="1927" spans="9:10" x14ac:dyDescent="0.25">
      <c r="I1927" s="29" t="s">
        <v>8219</v>
      </c>
      <c r="J1927">
        <v>13</v>
      </c>
    </row>
    <row r="1928" spans="9:10" x14ac:dyDescent="0.25">
      <c r="I1928" s="29" t="s">
        <v>8219</v>
      </c>
      <c r="J1928">
        <v>34</v>
      </c>
    </row>
    <row r="1929" spans="9:10" x14ac:dyDescent="0.25">
      <c r="I1929" s="29" t="s">
        <v>8219</v>
      </c>
      <c r="J1929">
        <v>80</v>
      </c>
    </row>
    <row r="1930" spans="9:10" x14ac:dyDescent="0.25">
      <c r="I1930" s="29" t="s">
        <v>8219</v>
      </c>
      <c r="J1930">
        <v>74</v>
      </c>
    </row>
    <row r="1931" spans="9:10" x14ac:dyDescent="0.25">
      <c r="I1931" s="29" t="s">
        <v>8219</v>
      </c>
      <c r="J1931">
        <v>7</v>
      </c>
    </row>
    <row r="1932" spans="9:10" x14ac:dyDescent="0.25">
      <c r="I1932" s="29" t="s">
        <v>8219</v>
      </c>
      <c r="J1932">
        <v>34</v>
      </c>
    </row>
    <row r="1933" spans="9:10" x14ac:dyDescent="0.25">
      <c r="I1933" s="29" t="s">
        <v>8219</v>
      </c>
      <c r="J1933">
        <v>86</v>
      </c>
    </row>
    <row r="1934" spans="9:10" x14ac:dyDescent="0.25">
      <c r="I1934" s="29" t="s">
        <v>8219</v>
      </c>
      <c r="J1934">
        <v>37</v>
      </c>
    </row>
    <row r="1935" spans="9:10" x14ac:dyDescent="0.25">
      <c r="I1935" s="29" t="s">
        <v>8219</v>
      </c>
      <c r="J1935">
        <v>18</v>
      </c>
    </row>
    <row r="1936" spans="9:10" x14ac:dyDescent="0.25">
      <c r="I1936" s="29" t="s">
        <v>8219</v>
      </c>
      <c r="J1936">
        <v>22</v>
      </c>
    </row>
    <row r="1937" spans="9:10" x14ac:dyDescent="0.25">
      <c r="I1937" s="29" t="s">
        <v>8219</v>
      </c>
      <c r="J1937">
        <v>26</v>
      </c>
    </row>
    <row r="1938" spans="9:10" x14ac:dyDescent="0.25">
      <c r="I1938" s="29" t="s">
        <v>8219</v>
      </c>
      <c r="J1938">
        <v>27</v>
      </c>
    </row>
    <row r="1939" spans="9:10" x14ac:dyDescent="0.25">
      <c r="I1939" s="29" t="s">
        <v>8219</v>
      </c>
      <c r="J1939">
        <v>8</v>
      </c>
    </row>
    <row r="1940" spans="9:10" x14ac:dyDescent="0.25">
      <c r="I1940" s="29" t="s">
        <v>8219</v>
      </c>
      <c r="J1940">
        <v>204</v>
      </c>
    </row>
    <row r="1941" spans="9:10" x14ac:dyDescent="0.25">
      <c r="I1941" s="29" t="s">
        <v>8219</v>
      </c>
      <c r="J1941">
        <v>46</v>
      </c>
    </row>
    <row r="1942" spans="9:10" x14ac:dyDescent="0.25">
      <c r="I1942" s="29" t="s">
        <v>8219</v>
      </c>
      <c r="J1942">
        <v>17</v>
      </c>
    </row>
    <row r="1943" spans="9:10" x14ac:dyDescent="0.25">
      <c r="I1943" s="29" t="s">
        <v>8219</v>
      </c>
      <c r="J1943">
        <v>28</v>
      </c>
    </row>
    <row r="1944" spans="9:10" x14ac:dyDescent="0.25">
      <c r="I1944" s="29" t="s">
        <v>8219</v>
      </c>
      <c r="J1944">
        <v>83</v>
      </c>
    </row>
    <row r="1945" spans="9:10" x14ac:dyDescent="0.25">
      <c r="I1945" s="29" t="s">
        <v>8219</v>
      </c>
      <c r="J1945">
        <v>13</v>
      </c>
    </row>
    <row r="1946" spans="9:10" x14ac:dyDescent="0.25">
      <c r="I1946" s="29" t="s">
        <v>8219</v>
      </c>
      <c r="J1946">
        <v>8</v>
      </c>
    </row>
    <row r="1947" spans="9:10" x14ac:dyDescent="0.25">
      <c r="I1947" s="29" t="s">
        <v>8219</v>
      </c>
      <c r="J1947">
        <v>32</v>
      </c>
    </row>
    <row r="1948" spans="9:10" x14ac:dyDescent="0.25">
      <c r="I1948" s="29" t="s">
        <v>8219</v>
      </c>
      <c r="J1948">
        <v>85</v>
      </c>
    </row>
    <row r="1949" spans="9:10" x14ac:dyDescent="0.25">
      <c r="I1949" s="29" t="s">
        <v>8219</v>
      </c>
      <c r="J1949">
        <v>29</v>
      </c>
    </row>
    <row r="1950" spans="9:10" x14ac:dyDescent="0.25">
      <c r="I1950" s="29" t="s">
        <v>8219</v>
      </c>
      <c r="J1950">
        <v>24</v>
      </c>
    </row>
    <row r="1951" spans="9:10" x14ac:dyDescent="0.25">
      <c r="I1951" s="29" t="s">
        <v>8219</v>
      </c>
      <c r="J1951">
        <v>8</v>
      </c>
    </row>
    <row r="1952" spans="9:10" x14ac:dyDescent="0.25">
      <c r="I1952" s="29" t="s">
        <v>8219</v>
      </c>
      <c r="J1952">
        <v>19</v>
      </c>
    </row>
    <row r="1953" spans="9:10" x14ac:dyDescent="0.25">
      <c r="I1953" s="29" t="s">
        <v>8219</v>
      </c>
      <c r="J1953">
        <v>336</v>
      </c>
    </row>
    <row r="1954" spans="9:10" x14ac:dyDescent="0.25">
      <c r="I1954" s="29" t="s">
        <v>8219</v>
      </c>
      <c r="J1954">
        <v>13</v>
      </c>
    </row>
    <row r="1955" spans="9:10" x14ac:dyDescent="0.25">
      <c r="I1955" s="29" t="s">
        <v>8219</v>
      </c>
      <c r="J1955">
        <v>42</v>
      </c>
    </row>
    <row r="1956" spans="9:10" x14ac:dyDescent="0.25">
      <c r="I1956" s="29" t="s">
        <v>8219</v>
      </c>
      <c r="J1956">
        <v>64</v>
      </c>
    </row>
    <row r="1957" spans="9:10" x14ac:dyDescent="0.25">
      <c r="I1957" s="29" t="s">
        <v>8219</v>
      </c>
      <c r="J1957">
        <v>25</v>
      </c>
    </row>
    <row r="1958" spans="9:10" x14ac:dyDescent="0.25">
      <c r="I1958" s="29" t="s">
        <v>8219</v>
      </c>
      <c r="J1958">
        <v>20</v>
      </c>
    </row>
    <row r="1959" spans="9:10" x14ac:dyDescent="0.25">
      <c r="I1959" s="29" t="s">
        <v>8219</v>
      </c>
      <c r="J1959">
        <v>104</v>
      </c>
    </row>
    <row r="1960" spans="9:10" x14ac:dyDescent="0.25">
      <c r="I1960" s="29" t="s">
        <v>8219</v>
      </c>
      <c r="J1960">
        <v>53</v>
      </c>
    </row>
    <row r="1961" spans="9:10" x14ac:dyDescent="0.25">
      <c r="I1961" s="29" t="s">
        <v>8219</v>
      </c>
      <c r="J1961">
        <v>14</v>
      </c>
    </row>
    <row r="1962" spans="9:10" x14ac:dyDescent="0.25">
      <c r="I1962" s="29" t="s">
        <v>8219</v>
      </c>
      <c r="J1962">
        <v>20</v>
      </c>
    </row>
    <row r="1963" spans="9:10" x14ac:dyDescent="0.25">
      <c r="I1963" s="29" t="s">
        <v>8219</v>
      </c>
      <c r="J1963">
        <v>558</v>
      </c>
    </row>
    <row r="1964" spans="9:10" x14ac:dyDescent="0.25">
      <c r="I1964" s="29" t="s">
        <v>8219</v>
      </c>
      <c r="J1964">
        <v>22</v>
      </c>
    </row>
    <row r="1965" spans="9:10" x14ac:dyDescent="0.25">
      <c r="I1965" s="29" t="s">
        <v>8219</v>
      </c>
      <c r="J1965">
        <v>24</v>
      </c>
    </row>
    <row r="1966" spans="9:10" x14ac:dyDescent="0.25">
      <c r="I1966" s="29" t="s">
        <v>8219</v>
      </c>
      <c r="J1966">
        <v>74</v>
      </c>
    </row>
    <row r="1967" spans="9:10" x14ac:dyDescent="0.25">
      <c r="I1967" s="29" t="s">
        <v>8219</v>
      </c>
      <c r="J1967">
        <v>54</v>
      </c>
    </row>
    <row r="1968" spans="9:10" x14ac:dyDescent="0.25">
      <c r="I1968" s="29" t="s">
        <v>8219</v>
      </c>
      <c r="J1968">
        <v>31</v>
      </c>
    </row>
    <row r="1969" spans="9:10" x14ac:dyDescent="0.25">
      <c r="I1969" s="29" t="s">
        <v>8219</v>
      </c>
      <c r="J1969">
        <v>25</v>
      </c>
    </row>
    <row r="1970" spans="9:10" x14ac:dyDescent="0.25">
      <c r="I1970" s="29" t="s">
        <v>8219</v>
      </c>
      <c r="J1970">
        <v>17</v>
      </c>
    </row>
    <row r="1971" spans="9:10" x14ac:dyDescent="0.25">
      <c r="I1971" s="29" t="s">
        <v>8219</v>
      </c>
      <c r="J1971">
        <v>12</v>
      </c>
    </row>
    <row r="1972" spans="9:10" x14ac:dyDescent="0.25">
      <c r="I1972" s="29" t="s">
        <v>8219</v>
      </c>
      <c r="J1972">
        <v>38</v>
      </c>
    </row>
    <row r="1973" spans="9:10" x14ac:dyDescent="0.25">
      <c r="I1973" s="29" t="s">
        <v>8219</v>
      </c>
      <c r="J1973">
        <v>41</v>
      </c>
    </row>
    <row r="1974" spans="9:10" x14ac:dyDescent="0.25">
      <c r="I1974" s="29" t="s">
        <v>8219</v>
      </c>
      <c r="J1974">
        <v>19</v>
      </c>
    </row>
    <row r="1975" spans="9:10" x14ac:dyDescent="0.25">
      <c r="I1975" s="29" t="s">
        <v>8219</v>
      </c>
      <c r="J1975">
        <v>41</v>
      </c>
    </row>
    <row r="1976" spans="9:10" x14ac:dyDescent="0.25">
      <c r="I1976" s="29" t="s">
        <v>8219</v>
      </c>
      <c r="J1976">
        <v>26</v>
      </c>
    </row>
    <row r="1977" spans="9:10" x14ac:dyDescent="0.25">
      <c r="I1977" s="29" t="s">
        <v>8219</v>
      </c>
      <c r="J1977">
        <v>25</v>
      </c>
    </row>
    <row r="1978" spans="9:10" x14ac:dyDescent="0.25">
      <c r="I1978" s="29" t="s">
        <v>8219</v>
      </c>
      <c r="J1978">
        <v>9</v>
      </c>
    </row>
    <row r="1979" spans="9:10" x14ac:dyDescent="0.25">
      <c r="I1979" s="29" t="s">
        <v>8219</v>
      </c>
      <c r="J1979">
        <v>78</v>
      </c>
    </row>
    <row r="1980" spans="9:10" x14ac:dyDescent="0.25">
      <c r="I1980" s="29" t="s">
        <v>8219</v>
      </c>
      <c r="J1980">
        <v>45</v>
      </c>
    </row>
    <row r="1981" spans="9:10" x14ac:dyDescent="0.25">
      <c r="I1981" s="29" t="s">
        <v>8219</v>
      </c>
      <c r="J1981">
        <v>102</v>
      </c>
    </row>
    <row r="1982" spans="9:10" x14ac:dyDescent="0.25">
      <c r="I1982" s="29" t="s">
        <v>8219</v>
      </c>
      <c r="J1982">
        <v>5</v>
      </c>
    </row>
    <row r="1983" spans="9:10" x14ac:dyDescent="0.25">
      <c r="I1983" s="29" t="s">
        <v>8219</v>
      </c>
      <c r="J1983">
        <v>27</v>
      </c>
    </row>
    <row r="1984" spans="9:10" x14ac:dyDescent="0.25">
      <c r="I1984" s="29" t="s">
        <v>8219</v>
      </c>
      <c r="J1984">
        <v>37</v>
      </c>
    </row>
    <row r="1985" spans="9:10" x14ac:dyDescent="0.25">
      <c r="I1985" s="29" t="s">
        <v>8219</v>
      </c>
      <c r="J1985">
        <v>14</v>
      </c>
    </row>
    <row r="1986" spans="9:10" x14ac:dyDescent="0.25">
      <c r="I1986" s="29" t="s">
        <v>8219</v>
      </c>
      <c r="J1986">
        <v>27</v>
      </c>
    </row>
    <row r="1987" spans="9:10" x14ac:dyDescent="0.25">
      <c r="I1987" s="29" t="s">
        <v>8219</v>
      </c>
      <c r="J1987">
        <v>45</v>
      </c>
    </row>
    <row r="1988" spans="9:10" x14ac:dyDescent="0.25">
      <c r="I1988" s="29" t="s">
        <v>8219</v>
      </c>
      <c r="J1988">
        <v>49</v>
      </c>
    </row>
    <row r="1989" spans="9:10" x14ac:dyDescent="0.25">
      <c r="I1989" s="29" t="s">
        <v>8219</v>
      </c>
      <c r="J1989">
        <v>24</v>
      </c>
    </row>
    <row r="1990" spans="9:10" x14ac:dyDescent="0.25">
      <c r="I1990" s="29" t="s">
        <v>8219</v>
      </c>
      <c r="J1990">
        <v>112</v>
      </c>
    </row>
    <row r="1991" spans="9:10" x14ac:dyDescent="0.25">
      <c r="I1991" s="29" t="s">
        <v>8219</v>
      </c>
      <c r="J1991">
        <v>23</v>
      </c>
    </row>
    <row r="1992" spans="9:10" x14ac:dyDescent="0.25">
      <c r="I1992" s="29" t="s">
        <v>8219</v>
      </c>
      <c r="J1992">
        <v>54</v>
      </c>
    </row>
    <row r="1993" spans="9:10" x14ac:dyDescent="0.25">
      <c r="I1993" s="29" t="s">
        <v>8219</v>
      </c>
      <c r="J1993">
        <v>28</v>
      </c>
    </row>
    <row r="1994" spans="9:10" x14ac:dyDescent="0.25">
      <c r="I1994" s="29" t="s">
        <v>8219</v>
      </c>
      <c r="J1994">
        <v>11</v>
      </c>
    </row>
    <row r="1995" spans="9:10" x14ac:dyDescent="0.25">
      <c r="I1995" s="29" t="s">
        <v>8219</v>
      </c>
      <c r="J1995">
        <v>62</v>
      </c>
    </row>
    <row r="1996" spans="9:10" x14ac:dyDescent="0.25">
      <c r="I1996" s="29" t="s">
        <v>8219</v>
      </c>
      <c r="J1996">
        <v>73</v>
      </c>
    </row>
    <row r="1997" spans="9:10" x14ac:dyDescent="0.25">
      <c r="I1997" s="29" t="s">
        <v>8219</v>
      </c>
      <c r="J1997">
        <v>18</v>
      </c>
    </row>
    <row r="1998" spans="9:10" x14ac:dyDescent="0.25">
      <c r="I1998" s="29" t="s">
        <v>8219</v>
      </c>
      <c r="J1998">
        <v>35</v>
      </c>
    </row>
    <row r="1999" spans="9:10" x14ac:dyDescent="0.25">
      <c r="I1999" s="29" t="s">
        <v>8219</v>
      </c>
      <c r="J1999">
        <v>43</v>
      </c>
    </row>
    <row r="2000" spans="9:10" x14ac:dyDescent="0.25">
      <c r="I2000" s="29" t="s">
        <v>8219</v>
      </c>
      <c r="J2000">
        <v>36</v>
      </c>
    </row>
    <row r="2001" spans="9:10" x14ac:dyDescent="0.25">
      <c r="I2001" s="29" t="s">
        <v>8219</v>
      </c>
      <c r="J2001">
        <v>62</v>
      </c>
    </row>
    <row r="2002" spans="9:10" x14ac:dyDescent="0.25">
      <c r="I2002" s="29" t="s">
        <v>8219</v>
      </c>
      <c r="J2002">
        <v>15</v>
      </c>
    </row>
    <row r="2003" spans="9:10" x14ac:dyDescent="0.25">
      <c r="I2003" s="29" t="s">
        <v>8219</v>
      </c>
      <c r="J2003">
        <v>33</v>
      </c>
    </row>
    <row r="2004" spans="9:10" x14ac:dyDescent="0.25">
      <c r="I2004" s="29" t="s">
        <v>8219</v>
      </c>
      <c r="J2004">
        <v>27</v>
      </c>
    </row>
    <row r="2005" spans="9:10" x14ac:dyDescent="0.25">
      <c r="I2005" s="29" t="s">
        <v>8219</v>
      </c>
      <c r="J2005">
        <v>17</v>
      </c>
    </row>
    <row r="2006" spans="9:10" x14ac:dyDescent="0.25">
      <c r="I2006" s="29" t="s">
        <v>8219</v>
      </c>
      <c r="J2006">
        <v>4</v>
      </c>
    </row>
    <row r="2007" spans="9:10" x14ac:dyDescent="0.25">
      <c r="I2007" s="29" t="s">
        <v>8219</v>
      </c>
      <c r="J2007">
        <v>53</v>
      </c>
    </row>
    <row r="2008" spans="9:10" x14ac:dyDescent="0.25">
      <c r="I2008" s="29" t="s">
        <v>8219</v>
      </c>
      <c r="J2008">
        <v>49</v>
      </c>
    </row>
    <row r="2009" spans="9:10" x14ac:dyDescent="0.25">
      <c r="I2009" s="29" t="s">
        <v>8219</v>
      </c>
      <c r="J2009">
        <v>57</v>
      </c>
    </row>
    <row r="2010" spans="9:10" x14ac:dyDescent="0.25">
      <c r="I2010" s="29" t="s">
        <v>8219</v>
      </c>
      <c r="J2010">
        <v>69</v>
      </c>
    </row>
    <row r="2011" spans="9:10" x14ac:dyDescent="0.25">
      <c r="I2011" s="29" t="s">
        <v>8219</v>
      </c>
      <c r="J2011">
        <v>15</v>
      </c>
    </row>
    <row r="2012" spans="9:10" x14ac:dyDescent="0.25">
      <c r="I2012" s="29" t="s">
        <v>8219</v>
      </c>
      <c r="J2012">
        <v>64</v>
      </c>
    </row>
    <row r="2013" spans="9:10" x14ac:dyDescent="0.25">
      <c r="I2013" s="29" t="s">
        <v>8219</v>
      </c>
      <c r="J2013">
        <v>20</v>
      </c>
    </row>
    <row r="2014" spans="9:10" x14ac:dyDescent="0.25">
      <c r="I2014" s="29" t="s">
        <v>8219</v>
      </c>
      <c r="J2014">
        <v>27</v>
      </c>
    </row>
    <row r="2015" spans="9:10" x14ac:dyDescent="0.25">
      <c r="I2015" s="29" t="s">
        <v>8219</v>
      </c>
      <c r="J2015">
        <v>21</v>
      </c>
    </row>
    <row r="2016" spans="9:10" x14ac:dyDescent="0.25">
      <c r="I2016" s="29" t="s">
        <v>8219</v>
      </c>
      <c r="J2016">
        <v>31</v>
      </c>
    </row>
    <row r="2017" spans="9:10" x14ac:dyDescent="0.25">
      <c r="I2017" s="29" t="s">
        <v>8219</v>
      </c>
      <c r="J2017">
        <v>51</v>
      </c>
    </row>
    <row r="2018" spans="9:10" x14ac:dyDescent="0.25">
      <c r="I2018" s="29" t="s">
        <v>8219</v>
      </c>
      <c r="J2018">
        <v>57</v>
      </c>
    </row>
    <row r="2019" spans="9:10" x14ac:dyDescent="0.25">
      <c r="I2019" s="29" t="s">
        <v>8219</v>
      </c>
      <c r="J2019">
        <v>20</v>
      </c>
    </row>
    <row r="2020" spans="9:10" x14ac:dyDescent="0.25">
      <c r="I2020" s="29" t="s">
        <v>8219</v>
      </c>
      <c r="J2020">
        <v>71</v>
      </c>
    </row>
    <row r="2021" spans="9:10" x14ac:dyDescent="0.25">
      <c r="I2021" s="29" t="s">
        <v>8219</v>
      </c>
      <c r="J2021">
        <v>72</v>
      </c>
    </row>
    <row r="2022" spans="9:10" x14ac:dyDescent="0.25">
      <c r="I2022" s="29" t="s">
        <v>8219</v>
      </c>
      <c r="J2022">
        <v>45</v>
      </c>
    </row>
    <row r="2023" spans="9:10" x14ac:dyDescent="0.25">
      <c r="I2023" s="29" t="s">
        <v>8219</v>
      </c>
      <c r="J2023">
        <v>51</v>
      </c>
    </row>
    <row r="2024" spans="9:10" x14ac:dyDescent="0.25">
      <c r="I2024" s="29" t="s">
        <v>8219</v>
      </c>
      <c r="J2024">
        <v>56</v>
      </c>
    </row>
    <row r="2025" spans="9:10" x14ac:dyDescent="0.25">
      <c r="I2025" s="29" t="s">
        <v>8219</v>
      </c>
      <c r="J2025">
        <v>17</v>
      </c>
    </row>
    <row r="2026" spans="9:10" x14ac:dyDescent="0.25">
      <c r="I2026" s="29" t="s">
        <v>8219</v>
      </c>
      <c r="J2026">
        <v>197</v>
      </c>
    </row>
    <row r="2027" spans="9:10" x14ac:dyDescent="0.25">
      <c r="I2027" s="29" t="s">
        <v>8219</v>
      </c>
      <c r="J2027">
        <v>70</v>
      </c>
    </row>
    <row r="2028" spans="9:10" x14ac:dyDescent="0.25">
      <c r="I2028" s="29" t="s">
        <v>8219</v>
      </c>
      <c r="J2028">
        <v>21</v>
      </c>
    </row>
    <row r="2029" spans="9:10" x14ac:dyDescent="0.25">
      <c r="I2029" s="29" t="s">
        <v>8219</v>
      </c>
      <c r="J2029">
        <v>34</v>
      </c>
    </row>
    <row r="2030" spans="9:10" x14ac:dyDescent="0.25">
      <c r="I2030" s="29" t="s">
        <v>8219</v>
      </c>
      <c r="J2030">
        <v>39</v>
      </c>
    </row>
    <row r="2031" spans="9:10" x14ac:dyDescent="0.25">
      <c r="I2031" s="29" t="s">
        <v>8219</v>
      </c>
      <c r="J2031">
        <v>78</v>
      </c>
    </row>
    <row r="2032" spans="9:10" x14ac:dyDescent="0.25">
      <c r="I2032" s="29" t="s">
        <v>8219</v>
      </c>
      <c r="J2032">
        <v>48</v>
      </c>
    </row>
    <row r="2033" spans="9:10" x14ac:dyDescent="0.25">
      <c r="I2033" s="29" t="s">
        <v>8219</v>
      </c>
      <c r="J2033">
        <v>29</v>
      </c>
    </row>
    <row r="2034" spans="9:10" x14ac:dyDescent="0.25">
      <c r="I2034" s="29" t="s">
        <v>8219</v>
      </c>
      <c r="J2034">
        <v>73</v>
      </c>
    </row>
    <row r="2035" spans="9:10" x14ac:dyDescent="0.25">
      <c r="I2035" s="29" t="s">
        <v>8219</v>
      </c>
      <c r="J2035">
        <v>8</v>
      </c>
    </row>
    <row r="2036" spans="9:10" x14ac:dyDescent="0.25">
      <c r="I2036" s="29" t="s">
        <v>8219</v>
      </c>
      <c r="J2036">
        <v>17</v>
      </c>
    </row>
    <row r="2037" spans="9:10" x14ac:dyDescent="0.25">
      <c r="I2037" s="29" t="s">
        <v>8219</v>
      </c>
      <c r="J2037">
        <v>9</v>
      </c>
    </row>
    <row r="2038" spans="9:10" x14ac:dyDescent="0.25">
      <c r="I2038" s="29" t="s">
        <v>8219</v>
      </c>
      <c r="J2038">
        <v>17</v>
      </c>
    </row>
    <row r="2039" spans="9:10" x14ac:dyDescent="0.25">
      <c r="I2039" s="29" t="s">
        <v>8219</v>
      </c>
      <c r="J2039">
        <v>33</v>
      </c>
    </row>
    <row r="2040" spans="9:10" x14ac:dyDescent="0.25">
      <c r="I2040" s="29" t="s">
        <v>8219</v>
      </c>
      <c r="J2040">
        <v>38</v>
      </c>
    </row>
    <row r="2041" spans="9:10" x14ac:dyDescent="0.25">
      <c r="I2041" s="29" t="s">
        <v>8219</v>
      </c>
      <c r="J2041">
        <v>79</v>
      </c>
    </row>
    <row r="2042" spans="9:10" x14ac:dyDescent="0.25">
      <c r="I2042" s="29" t="s">
        <v>8219</v>
      </c>
      <c r="J2042">
        <v>46</v>
      </c>
    </row>
    <row r="2043" spans="9:10" x14ac:dyDescent="0.25">
      <c r="I2043" s="29" t="s">
        <v>8219</v>
      </c>
      <c r="J2043">
        <v>20</v>
      </c>
    </row>
    <row r="2044" spans="9:10" x14ac:dyDescent="0.25">
      <c r="I2044" s="29" t="s">
        <v>8219</v>
      </c>
      <c r="J2044">
        <v>20</v>
      </c>
    </row>
    <row r="2045" spans="9:10" x14ac:dyDescent="0.25">
      <c r="I2045" s="29" t="s">
        <v>8219</v>
      </c>
      <c r="J2045">
        <v>13</v>
      </c>
    </row>
    <row r="2046" spans="9:10" x14ac:dyDescent="0.25">
      <c r="I2046" s="29" t="s">
        <v>8219</v>
      </c>
      <c r="J2046">
        <v>22</v>
      </c>
    </row>
    <row r="2047" spans="9:10" x14ac:dyDescent="0.25">
      <c r="I2047" s="29" t="s">
        <v>8219</v>
      </c>
      <c r="J2047">
        <v>36</v>
      </c>
    </row>
    <row r="2048" spans="9:10" x14ac:dyDescent="0.25">
      <c r="I2048" s="29" t="s">
        <v>8219</v>
      </c>
      <c r="J2048">
        <v>40</v>
      </c>
    </row>
    <row r="2049" spans="9:10" x14ac:dyDescent="0.25">
      <c r="I2049" s="29" t="s">
        <v>8219</v>
      </c>
      <c r="J2049">
        <v>9</v>
      </c>
    </row>
    <row r="2050" spans="9:10" x14ac:dyDescent="0.25">
      <c r="I2050" s="29" t="s">
        <v>8219</v>
      </c>
      <c r="J2050">
        <v>19</v>
      </c>
    </row>
    <row r="2051" spans="9:10" x14ac:dyDescent="0.25">
      <c r="I2051" s="29" t="s">
        <v>8219</v>
      </c>
      <c r="J2051">
        <v>14</v>
      </c>
    </row>
    <row r="2052" spans="9:10" x14ac:dyDescent="0.25">
      <c r="I2052" s="29" t="s">
        <v>8219</v>
      </c>
      <c r="J2052">
        <v>38</v>
      </c>
    </row>
    <row r="2053" spans="9:10" x14ac:dyDescent="0.25">
      <c r="I2053" s="29" t="s">
        <v>8219</v>
      </c>
      <c r="J2053">
        <v>58</v>
      </c>
    </row>
    <row r="2054" spans="9:10" x14ac:dyDescent="0.25">
      <c r="I2054" s="29" t="s">
        <v>8219</v>
      </c>
      <c r="J2054">
        <v>28</v>
      </c>
    </row>
    <row r="2055" spans="9:10" x14ac:dyDescent="0.25">
      <c r="I2055" s="29" t="s">
        <v>8219</v>
      </c>
      <c r="J2055">
        <v>17</v>
      </c>
    </row>
    <row r="2056" spans="9:10" x14ac:dyDescent="0.25">
      <c r="I2056" s="29" t="s">
        <v>8219</v>
      </c>
      <c r="J2056">
        <v>12</v>
      </c>
    </row>
    <row r="2057" spans="9:10" x14ac:dyDescent="0.25">
      <c r="I2057" s="29" t="s">
        <v>8219</v>
      </c>
      <c r="J2057">
        <v>40</v>
      </c>
    </row>
    <row r="2058" spans="9:10" x14ac:dyDescent="0.25">
      <c r="I2058" s="29" t="s">
        <v>8219</v>
      </c>
      <c r="J2058">
        <v>57</v>
      </c>
    </row>
    <row r="2059" spans="9:10" x14ac:dyDescent="0.25">
      <c r="I2059" s="29" t="s">
        <v>8219</v>
      </c>
      <c r="J2059">
        <v>114</v>
      </c>
    </row>
    <row r="2060" spans="9:10" x14ac:dyDescent="0.25">
      <c r="I2060" s="29" t="s">
        <v>8219</v>
      </c>
      <c r="J2060">
        <v>31</v>
      </c>
    </row>
    <row r="2061" spans="9:10" x14ac:dyDescent="0.25">
      <c r="I2061" s="29" t="s">
        <v>8219</v>
      </c>
      <c r="J2061">
        <v>3</v>
      </c>
    </row>
    <row r="2062" spans="9:10" x14ac:dyDescent="0.25">
      <c r="I2062" s="29" t="s">
        <v>8219</v>
      </c>
      <c r="J2062">
        <v>16</v>
      </c>
    </row>
    <row r="2063" spans="9:10" x14ac:dyDescent="0.25">
      <c r="I2063" s="29" t="s">
        <v>8219</v>
      </c>
      <c r="J2063">
        <v>199</v>
      </c>
    </row>
    <row r="2064" spans="9:10" x14ac:dyDescent="0.25">
      <c r="I2064" s="29" t="s">
        <v>8219</v>
      </c>
      <c r="J2064">
        <v>31</v>
      </c>
    </row>
    <row r="2065" spans="9:10" x14ac:dyDescent="0.25">
      <c r="I2065" s="29" t="s">
        <v>8219</v>
      </c>
      <c r="J2065">
        <v>30</v>
      </c>
    </row>
    <row r="2066" spans="9:10" x14ac:dyDescent="0.25">
      <c r="I2066" s="29" t="s">
        <v>8219</v>
      </c>
      <c r="J2066">
        <v>34</v>
      </c>
    </row>
    <row r="2067" spans="9:10" x14ac:dyDescent="0.25">
      <c r="I2067" s="29" t="s">
        <v>8219</v>
      </c>
      <c r="J2067">
        <v>18</v>
      </c>
    </row>
    <row r="2068" spans="9:10" x14ac:dyDescent="0.25">
      <c r="I2068" s="29" t="s">
        <v>8219</v>
      </c>
      <c r="J2068">
        <v>67</v>
      </c>
    </row>
    <row r="2069" spans="9:10" x14ac:dyDescent="0.25">
      <c r="I2069" s="29" t="s">
        <v>8219</v>
      </c>
      <c r="J2069">
        <v>66</v>
      </c>
    </row>
    <row r="2070" spans="9:10" x14ac:dyDescent="0.25">
      <c r="I2070" s="29" t="s">
        <v>8219</v>
      </c>
      <c r="J2070">
        <v>23</v>
      </c>
    </row>
    <row r="2071" spans="9:10" x14ac:dyDescent="0.25">
      <c r="I2071" s="29" t="s">
        <v>8219</v>
      </c>
      <c r="J2071">
        <v>126</v>
      </c>
    </row>
    <row r="2072" spans="9:10" x14ac:dyDescent="0.25">
      <c r="I2072" s="29" t="s">
        <v>8219</v>
      </c>
      <c r="J2072">
        <v>6</v>
      </c>
    </row>
    <row r="2073" spans="9:10" x14ac:dyDescent="0.25">
      <c r="I2073" s="29" t="s">
        <v>8219</v>
      </c>
      <c r="J2073">
        <v>25</v>
      </c>
    </row>
    <row r="2074" spans="9:10" x14ac:dyDescent="0.25">
      <c r="I2074" s="29" t="s">
        <v>8219</v>
      </c>
      <c r="J2074">
        <v>39</v>
      </c>
    </row>
    <row r="2075" spans="9:10" x14ac:dyDescent="0.25">
      <c r="I2075" s="29" t="s">
        <v>8219</v>
      </c>
      <c r="J2075">
        <v>62</v>
      </c>
    </row>
    <row r="2076" spans="9:10" x14ac:dyDescent="0.25">
      <c r="I2076" s="29" t="s">
        <v>8219</v>
      </c>
      <c r="J2076">
        <v>31</v>
      </c>
    </row>
    <row r="2077" spans="9:10" x14ac:dyDescent="0.25">
      <c r="I2077" s="29" t="s">
        <v>8219</v>
      </c>
      <c r="J2077">
        <v>274</v>
      </c>
    </row>
    <row r="2078" spans="9:10" x14ac:dyDescent="0.25">
      <c r="I2078" s="29" t="s">
        <v>8219</v>
      </c>
      <c r="J2078">
        <v>17</v>
      </c>
    </row>
    <row r="2079" spans="9:10" x14ac:dyDescent="0.25">
      <c r="I2079" s="29" t="s">
        <v>8219</v>
      </c>
      <c r="J2079">
        <v>14</v>
      </c>
    </row>
    <row r="2080" spans="9:10" x14ac:dyDescent="0.25">
      <c r="I2080" s="29" t="s">
        <v>8219</v>
      </c>
      <c r="J2080">
        <v>60</v>
      </c>
    </row>
    <row r="2081" spans="9:10" x14ac:dyDescent="0.25">
      <c r="I2081" s="29" t="s">
        <v>8219</v>
      </c>
      <c r="J2081">
        <v>33</v>
      </c>
    </row>
    <row r="2082" spans="9:10" x14ac:dyDescent="0.25">
      <c r="I2082" s="29" t="s">
        <v>8219</v>
      </c>
      <c r="J2082">
        <v>78</v>
      </c>
    </row>
    <row r="2083" spans="9:10" x14ac:dyDescent="0.25">
      <c r="I2083" s="29" t="s">
        <v>8219</v>
      </c>
      <c r="J2083">
        <v>30</v>
      </c>
    </row>
    <row r="2084" spans="9:10" x14ac:dyDescent="0.25">
      <c r="I2084" s="29" t="s">
        <v>8219</v>
      </c>
      <c r="J2084">
        <v>136</v>
      </c>
    </row>
    <row r="2085" spans="9:10" x14ac:dyDescent="0.25">
      <c r="I2085" s="29" t="s">
        <v>8219</v>
      </c>
      <c r="J2085">
        <v>40</v>
      </c>
    </row>
    <row r="2086" spans="9:10" x14ac:dyDescent="0.25">
      <c r="I2086" s="29" t="s">
        <v>8219</v>
      </c>
      <c r="J2086">
        <v>18</v>
      </c>
    </row>
    <row r="2087" spans="9:10" x14ac:dyDescent="0.25">
      <c r="I2087" s="29" t="s">
        <v>8219</v>
      </c>
      <c r="J2087">
        <v>39</v>
      </c>
    </row>
    <row r="2088" spans="9:10" x14ac:dyDescent="0.25">
      <c r="I2088" s="29" t="s">
        <v>8219</v>
      </c>
      <c r="J2088">
        <v>21</v>
      </c>
    </row>
    <row r="2089" spans="9:10" x14ac:dyDescent="0.25">
      <c r="I2089" s="29" t="s">
        <v>8219</v>
      </c>
      <c r="J2089">
        <v>30</v>
      </c>
    </row>
    <row r="2090" spans="9:10" x14ac:dyDescent="0.25">
      <c r="I2090" s="29" t="s">
        <v>8219</v>
      </c>
      <c r="J2090">
        <v>27</v>
      </c>
    </row>
    <row r="2091" spans="9:10" x14ac:dyDescent="0.25">
      <c r="I2091" s="29" t="s">
        <v>8219</v>
      </c>
      <c r="J2091">
        <v>35</v>
      </c>
    </row>
    <row r="2092" spans="9:10" x14ac:dyDescent="0.25">
      <c r="I2092" s="29" t="s">
        <v>8219</v>
      </c>
      <c r="J2092">
        <v>13</v>
      </c>
    </row>
    <row r="2093" spans="9:10" x14ac:dyDescent="0.25">
      <c r="I2093" s="29" t="s">
        <v>8219</v>
      </c>
      <c r="J2093">
        <v>23</v>
      </c>
    </row>
    <row r="2094" spans="9:10" x14ac:dyDescent="0.25">
      <c r="I2094" s="29" t="s">
        <v>8219</v>
      </c>
      <c r="J2094">
        <v>39</v>
      </c>
    </row>
    <row r="2095" spans="9:10" x14ac:dyDescent="0.25">
      <c r="I2095" s="29" t="s">
        <v>8219</v>
      </c>
      <c r="J2095">
        <v>35</v>
      </c>
    </row>
    <row r="2096" spans="9:10" x14ac:dyDescent="0.25">
      <c r="I2096" s="29" t="s">
        <v>8219</v>
      </c>
      <c r="J2096">
        <v>27</v>
      </c>
    </row>
    <row r="2097" spans="9:10" x14ac:dyDescent="0.25">
      <c r="I2097" s="29" t="s">
        <v>8219</v>
      </c>
      <c r="J2097">
        <v>21</v>
      </c>
    </row>
    <row r="2098" spans="9:10" x14ac:dyDescent="0.25">
      <c r="I2098" s="29" t="s">
        <v>8219</v>
      </c>
      <c r="J2098">
        <v>104</v>
      </c>
    </row>
    <row r="2099" spans="9:10" x14ac:dyDescent="0.25">
      <c r="I2099" s="29" t="s">
        <v>8219</v>
      </c>
      <c r="J2099">
        <v>19</v>
      </c>
    </row>
    <row r="2100" spans="9:10" x14ac:dyDescent="0.25">
      <c r="I2100" s="29" t="s">
        <v>8219</v>
      </c>
      <c r="J2100">
        <v>97</v>
      </c>
    </row>
    <row r="2101" spans="9:10" x14ac:dyDescent="0.25">
      <c r="I2101" s="29" t="s">
        <v>8219</v>
      </c>
      <c r="J2101">
        <v>27</v>
      </c>
    </row>
    <row r="2102" spans="9:10" x14ac:dyDescent="0.25">
      <c r="I2102" s="29" t="s">
        <v>8219</v>
      </c>
      <c r="J2102">
        <v>24</v>
      </c>
    </row>
    <row r="2103" spans="9:10" x14ac:dyDescent="0.25">
      <c r="I2103" s="29" t="s">
        <v>8219</v>
      </c>
      <c r="J2103">
        <v>13</v>
      </c>
    </row>
    <row r="2104" spans="9:10" x14ac:dyDescent="0.25">
      <c r="I2104" s="29" t="s">
        <v>8219</v>
      </c>
      <c r="J2104">
        <v>46</v>
      </c>
    </row>
    <row r="2105" spans="9:10" x14ac:dyDescent="0.25">
      <c r="I2105" s="29" t="s">
        <v>8219</v>
      </c>
      <c r="J2105">
        <v>4</v>
      </c>
    </row>
    <row r="2106" spans="9:10" x14ac:dyDescent="0.25">
      <c r="I2106" s="29" t="s">
        <v>8219</v>
      </c>
      <c r="J2106">
        <v>40</v>
      </c>
    </row>
    <row r="2107" spans="9:10" x14ac:dyDescent="0.25">
      <c r="I2107" s="29" t="s">
        <v>8219</v>
      </c>
      <c r="J2107">
        <v>44</v>
      </c>
    </row>
    <row r="2108" spans="9:10" x14ac:dyDescent="0.25">
      <c r="I2108" s="29" t="s">
        <v>8219</v>
      </c>
      <c r="J2108">
        <v>35</v>
      </c>
    </row>
    <row r="2109" spans="9:10" x14ac:dyDescent="0.25">
      <c r="I2109" s="29" t="s">
        <v>8219</v>
      </c>
      <c r="J2109">
        <v>63</v>
      </c>
    </row>
    <row r="2110" spans="9:10" x14ac:dyDescent="0.25">
      <c r="I2110" s="29" t="s">
        <v>8219</v>
      </c>
      <c r="J2110">
        <v>89</v>
      </c>
    </row>
    <row r="2111" spans="9:10" x14ac:dyDescent="0.25">
      <c r="I2111" s="29" t="s">
        <v>8219</v>
      </c>
      <c r="J2111">
        <v>15</v>
      </c>
    </row>
    <row r="2112" spans="9:10" x14ac:dyDescent="0.25">
      <c r="I2112" s="29" t="s">
        <v>8219</v>
      </c>
      <c r="J2112">
        <v>46</v>
      </c>
    </row>
    <row r="2113" spans="9:10" x14ac:dyDescent="0.25">
      <c r="I2113" s="29" t="s">
        <v>8219</v>
      </c>
      <c r="J2113">
        <v>33</v>
      </c>
    </row>
    <row r="2114" spans="9:10" x14ac:dyDescent="0.25">
      <c r="I2114" s="29" t="s">
        <v>8219</v>
      </c>
      <c r="J2114">
        <v>52</v>
      </c>
    </row>
    <row r="2115" spans="9:10" x14ac:dyDescent="0.25">
      <c r="I2115" s="29" t="s">
        <v>8219</v>
      </c>
      <c r="J2115">
        <v>7</v>
      </c>
    </row>
    <row r="2116" spans="9:10" x14ac:dyDescent="0.25">
      <c r="I2116" s="29" t="s">
        <v>8219</v>
      </c>
      <c r="J2116">
        <v>28</v>
      </c>
    </row>
    <row r="2117" spans="9:10" x14ac:dyDescent="0.25">
      <c r="I2117" s="29" t="s">
        <v>8219</v>
      </c>
      <c r="J2117">
        <v>11</v>
      </c>
    </row>
    <row r="2118" spans="9:10" x14ac:dyDescent="0.25">
      <c r="I2118" s="29" t="s">
        <v>8219</v>
      </c>
      <c r="J2118">
        <v>15</v>
      </c>
    </row>
    <row r="2119" spans="9:10" x14ac:dyDescent="0.25">
      <c r="I2119" s="29" t="s">
        <v>8219</v>
      </c>
      <c r="J2119">
        <v>30</v>
      </c>
    </row>
    <row r="2120" spans="9:10" x14ac:dyDescent="0.25">
      <c r="I2120" s="29" t="s">
        <v>8219</v>
      </c>
      <c r="J2120">
        <v>27</v>
      </c>
    </row>
    <row r="2121" spans="9:10" x14ac:dyDescent="0.25">
      <c r="I2121" s="29" t="s">
        <v>8219</v>
      </c>
      <c r="J2121">
        <v>28</v>
      </c>
    </row>
    <row r="2122" spans="9:10" x14ac:dyDescent="0.25">
      <c r="I2122" s="29" t="s">
        <v>8219</v>
      </c>
      <c r="J2122">
        <v>17</v>
      </c>
    </row>
    <row r="2123" spans="9:10" x14ac:dyDescent="0.25">
      <c r="I2123" s="29" t="s">
        <v>8219</v>
      </c>
      <c r="J2123">
        <v>50</v>
      </c>
    </row>
    <row r="2124" spans="9:10" x14ac:dyDescent="0.25">
      <c r="I2124" s="29" t="s">
        <v>8219</v>
      </c>
      <c r="J2124">
        <v>26</v>
      </c>
    </row>
    <row r="2125" spans="9:10" x14ac:dyDescent="0.25">
      <c r="I2125" s="29" t="s">
        <v>8219</v>
      </c>
      <c r="J2125">
        <v>88</v>
      </c>
    </row>
    <row r="2126" spans="9:10" x14ac:dyDescent="0.25">
      <c r="I2126" s="29" t="s">
        <v>8219</v>
      </c>
      <c r="J2126">
        <v>91</v>
      </c>
    </row>
    <row r="2127" spans="9:10" x14ac:dyDescent="0.25">
      <c r="I2127" s="29" t="s">
        <v>8219</v>
      </c>
      <c r="J2127">
        <v>3</v>
      </c>
    </row>
    <row r="2128" spans="9:10" x14ac:dyDescent="0.25">
      <c r="I2128" s="29" t="s">
        <v>8219</v>
      </c>
      <c r="J2128">
        <v>28</v>
      </c>
    </row>
    <row r="2129" spans="9:10" x14ac:dyDescent="0.25">
      <c r="I2129" s="29" t="s">
        <v>8219</v>
      </c>
      <c r="J2129">
        <v>77</v>
      </c>
    </row>
    <row r="2130" spans="9:10" x14ac:dyDescent="0.25">
      <c r="I2130" s="29" t="s">
        <v>8219</v>
      </c>
      <c r="J2130">
        <v>27</v>
      </c>
    </row>
    <row r="2131" spans="9:10" x14ac:dyDescent="0.25">
      <c r="I2131" s="29" t="s">
        <v>8219</v>
      </c>
      <c r="J2131">
        <v>107</v>
      </c>
    </row>
    <row r="2132" spans="9:10" x14ac:dyDescent="0.25">
      <c r="I2132" s="29" t="s">
        <v>8219</v>
      </c>
      <c r="J2132">
        <v>96</v>
      </c>
    </row>
    <row r="2133" spans="9:10" x14ac:dyDescent="0.25">
      <c r="I2133" s="29" t="s">
        <v>8219</v>
      </c>
      <c r="J2133">
        <v>56</v>
      </c>
    </row>
    <row r="2134" spans="9:10" x14ac:dyDescent="0.25">
      <c r="I2134" s="29" t="s">
        <v>8219</v>
      </c>
      <c r="J2134">
        <v>58</v>
      </c>
    </row>
    <row r="2135" spans="9:10" x14ac:dyDescent="0.25">
      <c r="I2135" s="29" t="s">
        <v>8219</v>
      </c>
      <c r="J2135">
        <v>15</v>
      </c>
    </row>
    <row r="2136" spans="9:10" x14ac:dyDescent="0.25">
      <c r="I2136" s="29" t="s">
        <v>8219</v>
      </c>
      <c r="J2136">
        <v>20</v>
      </c>
    </row>
    <row r="2137" spans="9:10" x14ac:dyDescent="0.25">
      <c r="I2137" s="29" t="s">
        <v>8219</v>
      </c>
      <c r="J2137">
        <v>38</v>
      </c>
    </row>
    <row r="2138" spans="9:10" x14ac:dyDescent="0.25">
      <c r="I2138" s="29" t="s">
        <v>8219</v>
      </c>
      <c r="J2138">
        <v>33</v>
      </c>
    </row>
    <row r="2139" spans="9:10" x14ac:dyDescent="0.25">
      <c r="I2139" s="29" t="s">
        <v>8219</v>
      </c>
      <c r="J2139">
        <v>57</v>
      </c>
    </row>
    <row r="2140" spans="9:10" x14ac:dyDescent="0.25">
      <c r="I2140" s="29" t="s">
        <v>8219</v>
      </c>
      <c r="J2140">
        <v>25</v>
      </c>
    </row>
    <row r="2141" spans="9:10" x14ac:dyDescent="0.25">
      <c r="I2141" s="29" t="s">
        <v>8219</v>
      </c>
      <c r="J2141">
        <v>14</v>
      </c>
    </row>
    <row r="2142" spans="9:10" x14ac:dyDescent="0.25">
      <c r="I2142" s="29" t="s">
        <v>8219</v>
      </c>
      <c r="J2142">
        <v>94</v>
      </c>
    </row>
    <row r="2143" spans="9:10" x14ac:dyDescent="0.25">
      <c r="I2143" s="29" t="s">
        <v>8219</v>
      </c>
      <c r="J2143">
        <v>59</v>
      </c>
    </row>
    <row r="2144" spans="9:10" x14ac:dyDescent="0.25">
      <c r="I2144" s="29" t="s">
        <v>8219</v>
      </c>
      <c r="J2144">
        <v>36</v>
      </c>
    </row>
    <row r="2145" spans="9:10" x14ac:dyDescent="0.25">
      <c r="I2145" s="29" t="s">
        <v>8219</v>
      </c>
      <c r="J2145">
        <v>115</v>
      </c>
    </row>
    <row r="2146" spans="9:10" x14ac:dyDescent="0.25">
      <c r="I2146" s="29" t="s">
        <v>8219</v>
      </c>
      <c r="J2146">
        <v>30</v>
      </c>
    </row>
    <row r="2147" spans="9:10" x14ac:dyDescent="0.25">
      <c r="I2147" s="29" t="s">
        <v>8219</v>
      </c>
      <c r="J2147">
        <v>52</v>
      </c>
    </row>
    <row r="2148" spans="9:10" x14ac:dyDescent="0.25">
      <c r="I2148" s="29" t="s">
        <v>8219</v>
      </c>
      <c r="J2148">
        <v>27</v>
      </c>
    </row>
    <row r="2149" spans="9:10" x14ac:dyDescent="0.25">
      <c r="I2149" s="29" t="s">
        <v>8219</v>
      </c>
      <c r="J2149">
        <v>24</v>
      </c>
    </row>
    <row r="2150" spans="9:10" x14ac:dyDescent="0.25">
      <c r="I2150" s="29" t="s">
        <v>8219</v>
      </c>
      <c r="J2150">
        <v>10</v>
      </c>
    </row>
    <row r="2151" spans="9:10" x14ac:dyDescent="0.25">
      <c r="I2151" s="29" t="s">
        <v>8219</v>
      </c>
      <c r="J2151">
        <v>30</v>
      </c>
    </row>
    <row r="2152" spans="9:10" x14ac:dyDescent="0.25">
      <c r="I2152" s="29" t="s">
        <v>8219</v>
      </c>
      <c r="J2152">
        <v>71</v>
      </c>
    </row>
    <row r="2153" spans="9:10" x14ac:dyDescent="0.25">
      <c r="I2153" s="29" t="s">
        <v>8219</v>
      </c>
      <c r="J2153">
        <v>10</v>
      </c>
    </row>
    <row r="2154" spans="9:10" x14ac:dyDescent="0.25">
      <c r="I2154" s="29" t="s">
        <v>8219</v>
      </c>
      <c r="J2154">
        <v>24</v>
      </c>
    </row>
    <row r="2155" spans="9:10" x14ac:dyDescent="0.25">
      <c r="I2155" s="29" t="s">
        <v>8219</v>
      </c>
      <c r="J2155">
        <v>38</v>
      </c>
    </row>
    <row r="2156" spans="9:10" x14ac:dyDescent="0.25">
      <c r="I2156" s="29" t="s">
        <v>8219</v>
      </c>
      <c r="J2156">
        <v>26</v>
      </c>
    </row>
    <row r="2157" spans="9:10" x14ac:dyDescent="0.25">
      <c r="I2157" s="29" t="s">
        <v>8219</v>
      </c>
      <c r="J2157">
        <v>19</v>
      </c>
    </row>
    <row r="2158" spans="9:10" x14ac:dyDescent="0.25">
      <c r="I2158" s="29" t="s">
        <v>8219</v>
      </c>
      <c r="J2158">
        <v>11</v>
      </c>
    </row>
    <row r="2159" spans="9:10" x14ac:dyDescent="0.25">
      <c r="I2159" s="29" t="s">
        <v>8219</v>
      </c>
      <c r="J2159">
        <v>27</v>
      </c>
    </row>
    <row r="2160" spans="9:10" x14ac:dyDescent="0.25">
      <c r="I2160" s="29" t="s">
        <v>8219</v>
      </c>
      <c r="J2160">
        <v>34</v>
      </c>
    </row>
    <row r="2161" spans="9:10" x14ac:dyDescent="0.25">
      <c r="I2161" s="29" t="s">
        <v>8219</v>
      </c>
      <c r="J2161">
        <v>20</v>
      </c>
    </row>
    <row r="2162" spans="9:10" x14ac:dyDescent="0.25">
      <c r="I2162" s="29" t="s">
        <v>8219</v>
      </c>
      <c r="J2162">
        <v>37</v>
      </c>
    </row>
    <row r="2163" spans="9:10" x14ac:dyDescent="0.25">
      <c r="I2163" s="29" t="s">
        <v>8219</v>
      </c>
      <c r="J2163">
        <v>20</v>
      </c>
    </row>
    <row r="2164" spans="9:10" x14ac:dyDescent="0.25">
      <c r="I2164" s="29" t="s">
        <v>8219</v>
      </c>
      <c r="J2164">
        <v>10</v>
      </c>
    </row>
    <row r="2165" spans="9:10" x14ac:dyDescent="0.25">
      <c r="I2165" s="29" t="s">
        <v>8219</v>
      </c>
      <c r="J2165">
        <v>26</v>
      </c>
    </row>
    <row r="2166" spans="9:10" x14ac:dyDescent="0.25">
      <c r="I2166" s="29" t="s">
        <v>8219</v>
      </c>
      <c r="J2166">
        <v>20</v>
      </c>
    </row>
    <row r="2167" spans="9:10" x14ac:dyDescent="0.25">
      <c r="I2167" s="29" t="s">
        <v>8219</v>
      </c>
      <c r="J2167">
        <v>46</v>
      </c>
    </row>
    <row r="2168" spans="9:10" x14ac:dyDescent="0.25">
      <c r="I2168" s="29" t="s">
        <v>8219</v>
      </c>
      <c r="J2168">
        <v>76</v>
      </c>
    </row>
    <row r="2169" spans="9:10" x14ac:dyDescent="0.25">
      <c r="I2169" s="29" t="s">
        <v>8219</v>
      </c>
      <c r="J2169">
        <v>41</v>
      </c>
    </row>
    <row r="2170" spans="9:10" x14ac:dyDescent="0.25">
      <c r="I2170" s="29" t="s">
        <v>8219</v>
      </c>
      <c r="J2170">
        <v>7</v>
      </c>
    </row>
    <row r="2171" spans="9:10" x14ac:dyDescent="0.25">
      <c r="I2171" s="29" t="s">
        <v>8219</v>
      </c>
      <c r="J2171">
        <v>49</v>
      </c>
    </row>
    <row r="2172" spans="9:10" x14ac:dyDescent="0.25">
      <c r="I2172" s="29" t="s">
        <v>8219</v>
      </c>
      <c r="J2172">
        <v>26</v>
      </c>
    </row>
    <row r="2173" spans="9:10" x14ac:dyDescent="0.25">
      <c r="I2173" s="29" t="s">
        <v>8219</v>
      </c>
      <c r="J2173">
        <v>65</v>
      </c>
    </row>
    <row r="2174" spans="9:10" x14ac:dyDescent="0.25">
      <c r="I2174" s="29" t="s">
        <v>8219</v>
      </c>
      <c r="J2174">
        <v>28</v>
      </c>
    </row>
    <row r="2175" spans="9:10" x14ac:dyDescent="0.25">
      <c r="I2175" s="29" t="s">
        <v>8219</v>
      </c>
      <c r="J2175">
        <v>8</v>
      </c>
    </row>
    <row r="2176" spans="9:10" x14ac:dyDescent="0.25">
      <c r="I2176" s="29" t="s">
        <v>8219</v>
      </c>
      <c r="J2176">
        <v>3</v>
      </c>
    </row>
    <row r="2177" spans="9:10" x14ac:dyDescent="0.25">
      <c r="I2177" s="29" t="s">
        <v>8219</v>
      </c>
      <c r="J2177">
        <v>9</v>
      </c>
    </row>
    <row r="2178" spans="9:10" x14ac:dyDescent="0.25">
      <c r="I2178" s="29" t="s">
        <v>8219</v>
      </c>
      <c r="J2178">
        <v>9</v>
      </c>
    </row>
    <row r="2179" spans="9:10" x14ac:dyDescent="0.25">
      <c r="I2179" s="29" t="s">
        <v>8219</v>
      </c>
      <c r="J2179">
        <v>20</v>
      </c>
    </row>
    <row r="2180" spans="9:10" x14ac:dyDescent="0.25">
      <c r="I2180" s="29" t="s">
        <v>8219</v>
      </c>
      <c r="J2180">
        <v>57</v>
      </c>
    </row>
    <row r="2181" spans="9:10" x14ac:dyDescent="0.25">
      <c r="I2181" s="29" t="s">
        <v>8219</v>
      </c>
      <c r="J2181">
        <v>8</v>
      </c>
    </row>
    <row r="2182" spans="9:10" x14ac:dyDescent="0.25">
      <c r="I2182" s="29" t="s">
        <v>8219</v>
      </c>
      <c r="J2182">
        <v>14</v>
      </c>
    </row>
    <row r="2183" spans="9:10" x14ac:dyDescent="0.25">
      <c r="I2183" s="29" t="s">
        <v>8219</v>
      </c>
      <c r="J2183">
        <v>17</v>
      </c>
    </row>
    <row r="2184" spans="9:10" x14ac:dyDescent="0.25">
      <c r="I2184" s="29" t="s">
        <v>8219</v>
      </c>
      <c r="J2184">
        <v>100</v>
      </c>
    </row>
    <row r="2185" spans="9:10" x14ac:dyDescent="0.25">
      <c r="I2185" s="29" t="s">
        <v>8219</v>
      </c>
      <c r="J2185">
        <v>32</v>
      </c>
    </row>
    <row r="2186" spans="9:10" x14ac:dyDescent="0.25">
      <c r="I2186" s="29" t="s">
        <v>8219</v>
      </c>
      <c r="J2186">
        <v>3</v>
      </c>
    </row>
  </sheetData>
  <conditionalFormatting sqref="I1:I1046646">
    <cfRule type="containsText" dxfId="15" priority="5" operator="containsText" text="Live">
      <formula>NOT(ISERROR(SEARCH("Live",I1)))</formula>
    </cfRule>
    <cfRule type="containsText" dxfId="14" priority="6" operator="containsText" text="Canceled">
      <formula>NOT(ISERROR(SEARCH("Canceled",I1)))</formula>
    </cfRule>
    <cfRule type="containsText" dxfId="13" priority="7" operator="containsText" text="Failed">
      <formula>NOT(ISERROR(SEARCH("Failed",I1)))</formula>
    </cfRule>
    <cfRule type="containsText" dxfId="12" priority="8" operator="containsText" text="Successful">
      <formula>NOT(ISERROR(SEARCH("Successful",I1)))</formula>
    </cfRule>
  </conditionalFormatting>
  <conditionalFormatting sqref="M1:M1045991">
    <cfRule type="containsText" dxfId="3" priority="1" operator="containsText" text="Live">
      <formula>NOT(ISERROR(SEARCH("Live",M1)))</formula>
    </cfRule>
    <cfRule type="containsText" dxfId="2" priority="2" operator="containsText" text="Canceled">
      <formula>NOT(ISERROR(SEARCH("Canceled",M1)))</formula>
    </cfRule>
    <cfRule type="containsText" dxfId="1" priority="3" operator="containsText" text="Failed">
      <formula>NOT(ISERROR(SEARCH("Failed",M1)))</formula>
    </cfRule>
    <cfRule type="containsText" dxfId="0" priority="4" operator="containsText" text="Successful">
      <formula>NOT(ISERROR(SEARCH("Successful",M1)))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zoomScale="125" zoomScaleNormal="125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ColWidth="8.85546875" defaultRowHeight="15" customHeight="1" x14ac:dyDescent="0.25"/>
  <cols>
    <col min="2" max="2" width="38.42578125" style="3" customWidth="1"/>
    <col min="3" max="3" width="40.28515625" style="3" customWidth="1"/>
    <col min="4" max="4" width="14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0.85546875" style="13" bestFit="1" customWidth="1"/>
    <col min="12" max="12" width="19.7109375" bestFit="1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3.42578125" style="12" bestFit="1" customWidth="1"/>
    <col min="18" max="18" width="15.28515625" bestFit="1" customWidth="1"/>
    <col min="19" max="19" width="11.85546875" customWidth="1"/>
    <col min="20" max="20" width="11.7109375" bestFit="1" customWidth="1"/>
  </cols>
  <sheetData>
    <row r="1" spans="1:22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4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0" t="s">
        <v>8306</v>
      </c>
      <c r="R1" s="1" t="s">
        <v>8307</v>
      </c>
      <c r="S1" s="1" t="s">
        <v>8308</v>
      </c>
      <c r="T1" s="1" t="s">
        <v>8309</v>
      </c>
    </row>
    <row r="2" spans="1:22" ht="15" customHeight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11">
        <f t="shared" ref="Q2:Q65" si="0">(E2/D2)*100</f>
        <v>136.85882352941178</v>
      </c>
      <c r="R2" s="7">
        <f t="shared" ref="R2:R65" si="1">IFERROR(E2/N2,0)</f>
        <v>63.917582417582416</v>
      </c>
      <c r="S2" t="str">
        <f>LEFT(P2,SEARCH("/",P2,1)-1)</f>
        <v>film &amp; video</v>
      </c>
      <c r="T2" t="str">
        <f>RIGHT(P2,LEN(P2)-SEARCH("/",P2))</f>
        <v>television</v>
      </c>
      <c r="V2" s="15"/>
    </row>
    <row r="3" spans="1:22" ht="15" customHeight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2">(((J3/60)/60)/24)+DATE(1970,1,1)</f>
        <v>42766.600497685184</v>
      </c>
      <c r="L3" s="13">
        <f t="shared" ref="L3:L66" si="3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11">
        <f t="shared" si="0"/>
        <v>142.60827250608273</v>
      </c>
      <c r="R3" s="7">
        <f t="shared" si="1"/>
        <v>185.48101265822785</v>
      </c>
      <c r="S3" t="str">
        <f t="shared" ref="S3:S66" si="4">LEFT(P3,SEARCH("/",P3,1)-1)</f>
        <v>film &amp; video</v>
      </c>
      <c r="T3" t="str">
        <f t="shared" ref="T3:T66" si="5">RIGHT(P3,LEN(P3)-SEARCH("/",P3))</f>
        <v>television</v>
      </c>
    </row>
    <row r="4" spans="1:22" ht="15" customHeight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2"/>
        <v>42405.702349537038</v>
      </c>
      <c r="L4" s="13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11">
        <f t="shared" si="0"/>
        <v>105</v>
      </c>
      <c r="R4" s="7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2" ht="15" customHeight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2"/>
        <v>41828.515127314815</v>
      </c>
      <c r="L5" s="13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11">
        <f t="shared" si="0"/>
        <v>103.89999999999999</v>
      </c>
      <c r="R5" s="7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2" ht="15" customHeight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2"/>
        <v>42327.834247685183</v>
      </c>
      <c r="L6" s="13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11">
        <f t="shared" si="0"/>
        <v>122.99154545454545</v>
      </c>
      <c r="R6" s="7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2" ht="15" customHeight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2"/>
        <v>42563.932951388888</v>
      </c>
      <c r="L7" s="13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11">
        <f t="shared" si="0"/>
        <v>109.77744436109028</v>
      </c>
      <c r="R7" s="7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2" ht="15" customHeight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2"/>
        <v>41794.072337962964</v>
      </c>
      <c r="L8" s="13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11">
        <f t="shared" si="0"/>
        <v>106.4875</v>
      </c>
      <c r="R8" s="7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2" ht="15" customHeight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2"/>
        <v>42516.047071759262</v>
      </c>
      <c r="L9" s="13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11">
        <f t="shared" si="0"/>
        <v>101.22222222222221</v>
      </c>
      <c r="R9" s="7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2" ht="15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2"/>
        <v>42468.94458333333</v>
      </c>
      <c r="L10" s="13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11">
        <f t="shared" si="0"/>
        <v>100.04342857142856</v>
      </c>
      <c r="R10" s="7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2" ht="15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2"/>
        <v>42447.103518518517</v>
      </c>
      <c r="L11" s="13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11">
        <f t="shared" si="0"/>
        <v>125.998</v>
      </c>
      <c r="R11" s="7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2" ht="15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2"/>
        <v>41780.068043981482</v>
      </c>
      <c r="L12" s="13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11">
        <f t="shared" si="0"/>
        <v>100.49999999999999</v>
      </c>
      <c r="R12" s="7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2" ht="15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2"/>
        <v>42572.778495370367</v>
      </c>
      <c r="L13" s="13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11">
        <f t="shared" si="0"/>
        <v>120.5</v>
      </c>
      <c r="R13" s="7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2" ht="15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2"/>
        <v>41791.713252314818</v>
      </c>
      <c r="L14" s="13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11">
        <f t="shared" si="0"/>
        <v>165.29333333333335</v>
      </c>
      <c r="R14" s="7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2" ht="15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2"/>
        <v>42508.677187499998</v>
      </c>
      <c r="L15" s="13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11">
        <f t="shared" si="0"/>
        <v>159.97142857142856</v>
      </c>
      <c r="R15" s="7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2" ht="15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2"/>
        <v>41808.02648148148</v>
      </c>
      <c r="L16" s="13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11">
        <f t="shared" si="0"/>
        <v>100.93333333333334</v>
      </c>
      <c r="R16" s="7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15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2"/>
        <v>42256.391875000001</v>
      </c>
      <c r="L17" s="13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11">
        <f t="shared" si="0"/>
        <v>106.60000000000001</v>
      </c>
      <c r="R17" s="7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15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2"/>
        <v>41760.796423611115</v>
      </c>
      <c r="L18" s="13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11">
        <f t="shared" si="0"/>
        <v>100.24166666666667</v>
      </c>
      <c r="R18" s="7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15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2"/>
        <v>41917.731736111113</v>
      </c>
      <c r="L19" s="13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11">
        <f t="shared" si="0"/>
        <v>100.66666666666666</v>
      </c>
      <c r="R19" s="7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15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2"/>
        <v>41869.542314814818</v>
      </c>
      <c r="L20" s="13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11">
        <f t="shared" si="0"/>
        <v>106.32110000000002</v>
      </c>
      <c r="R20" s="7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15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2"/>
        <v>42175.816365740742</v>
      </c>
      <c r="L21" s="13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11">
        <f t="shared" si="0"/>
        <v>145.29411764705881</v>
      </c>
      <c r="R21" s="7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15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2"/>
        <v>42200.758240740746</v>
      </c>
      <c r="L22" s="13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11">
        <f t="shared" si="0"/>
        <v>100.2</v>
      </c>
      <c r="R22" s="7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15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2"/>
        <v>41878.627187500002</v>
      </c>
      <c r="L23" s="13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11">
        <f t="shared" si="0"/>
        <v>109.13513513513513</v>
      </c>
      <c r="R23" s="7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15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2"/>
        <v>41989.91134259259</v>
      </c>
      <c r="L24" s="13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11">
        <f t="shared" si="0"/>
        <v>117.14285714285715</v>
      </c>
      <c r="R24" s="7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15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2"/>
        <v>42097.778946759259</v>
      </c>
      <c r="L25" s="13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11">
        <f t="shared" si="0"/>
        <v>118.5</v>
      </c>
      <c r="R25" s="7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15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2"/>
        <v>42229.820173611108</v>
      </c>
      <c r="L26" s="13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11">
        <f t="shared" si="0"/>
        <v>108.80768571428572</v>
      </c>
      <c r="R26" s="7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15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2"/>
        <v>42318.025011574078</v>
      </c>
      <c r="L27" s="13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11">
        <f t="shared" si="0"/>
        <v>133.33333333333331</v>
      </c>
      <c r="R27" s="7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15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2"/>
        <v>41828.515555555554</v>
      </c>
      <c r="L28" s="13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11">
        <f t="shared" si="0"/>
        <v>155.20000000000002</v>
      </c>
      <c r="R28" s="7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15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2"/>
        <v>41929.164733796293</v>
      </c>
      <c r="L29" s="13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11">
        <f t="shared" si="0"/>
        <v>111.72500000000001</v>
      </c>
      <c r="R29" s="7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15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2"/>
        <v>42324.96393518518</v>
      </c>
      <c r="L30" s="13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11">
        <f t="shared" si="0"/>
        <v>100.35000000000001</v>
      </c>
      <c r="R30" s="7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15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2"/>
        <v>41812.67324074074</v>
      </c>
      <c r="L31" s="13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11">
        <f t="shared" si="0"/>
        <v>123.33333333333334</v>
      </c>
      <c r="R31" s="7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15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2"/>
        <v>41842.292997685188</v>
      </c>
      <c r="L32" s="13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11">
        <f t="shared" si="0"/>
        <v>101.29975</v>
      </c>
      <c r="R32" s="7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15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2"/>
        <v>42376.79206018518</v>
      </c>
      <c r="L33" s="13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11">
        <f t="shared" si="0"/>
        <v>100</v>
      </c>
      <c r="R33" s="7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15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2"/>
        <v>42461.627511574072</v>
      </c>
      <c r="L34" s="13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11">
        <f t="shared" si="0"/>
        <v>100.24604569420035</v>
      </c>
      <c r="R34" s="7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15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2"/>
        <v>42286.660891203705</v>
      </c>
      <c r="L35" s="13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11">
        <f t="shared" si="0"/>
        <v>102.0952380952381</v>
      </c>
      <c r="R35" s="7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15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2"/>
        <v>41841.321770833332</v>
      </c>
      <c r="L36" s="13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11">
        <f t="shared" si="0"/>
        <v>130.46153846153845</v>
      </c>
      <c r="R36" s="7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15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2"/>
        <v>42098.291828703703</v>
      </c>
      <c r="L37" s="13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11">
        <f t="shared" si="0"/>
        <v>166.5</v>
      </c>
      <c r="R37" s="7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15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2"/>
        <v>42068.307002314818</v>
      </c>
      <c r="L38" s="13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11">
        <f t="shared" si="0"/>
        <v>142.15</v>
      </c>
      <c r="R38" s="7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15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2"/>
        <v>42032.693043981482</v>
      </c>
      <c r="L39" s="13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11">
        <f t="shared" si="0"/>
        <v>183.44090909090909</v>
      </c>
      <c r="R39" s="7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15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2"/>
        <v>41375.057222222218</v>
      </c>
      <c r="L40" s="13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11">
        <f t="shared" si="0"/>
        <v>110.04</v>
      </c>
      <c r="R40" s="7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15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2"/>
        <v>41754.047083333331</v>
      </c>
      <c r="L41" s="13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11">
        <f t="shared" si="0"/>
        <v>130.98000000000002</v>
      </c>
      <c r="R41" s="7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15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2"/>
        <v>41789.21398148148</v>
      </c>
      <c r="L42" s="13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11">
        <f t="shared" si="0"/>
        <v>101.35000000000001</v>
      </c>
      <c r="R42" s="7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15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2"/>
        <v>41887.568912037037</v>
      </c>
      <c r="L43" s="13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11">
        <f t="shared" si="0"/>
        <v>100</v>
      </c>
      <c r="R43" s="7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15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2"/>
        <v>41971.639189814814</v>
      </c>
      <c r="L44" s="13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11">
        <f t="shared" si="0"/>
        <v>141.85714285714286</v>
      </c>
      <c r="R44" s="7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15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2"/>
        <v>41802.790347222224</v>
      </c>
      <c r="L45" s="13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11">
        <f t="shared" si="0"/>
        <v>308.65999999999997</v>
      </c>
      <c r="R45" s="7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15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2"/>
        <v>41874.098807870374</v>
      </c>
      <c r="L46" s="13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11">
        <f t="shared" si="0"/>
        <v>100</v>
      </c>
      <c r="R46" s="7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15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2"/>
        <v>42457.623923611114</v>
      </c>
      <c r="L47" s="13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11">
        <f t="shared" si="0"/>
        <v>120</v>
      </c>
      <c r="R47" s="7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15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2"/>
        <v>42323.964976851858</v>
      </c>
      <c r="L48" s="13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11">
        <f t="shared" si="0"/>
        <v>104.16666666666667</v>
      </c>
      <c r="R48" s="7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15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2"/>
        <v>41932.819525462961</v>
      </c>
      <c r="L49" s="13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11">
        <f t="shared" si="0"/>
        <v>107.61100000000002</v>
      </c>
      <c r="R49" s="7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15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2"/>
        <v>42033.516898148147</v>
      </c>
      <c r="L50" s="13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11">
        <f t="shared" si="0"/>
        <v>107.94999999999999</v>
      </c>
      <c r="R50" s="7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5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2"/>
        <v>42271.176446759258</v>
      </c>
      <c r="L51" s="13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11">
        <f t="shared" si="0"/>
        <v>100</v>
      </c>
      <c r="R51" s="7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15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2"/>
        <v>41995.752986111111</v>
      </c>
      <c r="L52" s="13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11">
        <f t="shared" si="0"/>
        <v>100</v>
      </c>
      <c r="R52" s="7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15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2"/>
        <v>42196.928668981483</v>
      </c>
      <c r="L53" s="13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11">
        <f t="shared" si="0"/>
        <v>128.0181818181818</v>
      </c>
      <c r="R53" s="7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15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2"/>
        <v>41807.701921296299</v>
      </c>
      <c r="L54" s="13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11">
        <f t="shared" si="0"/>
        <v>116.21</v>
      </c>
      <c r="R54" s="7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15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2"/>
        <v>41719.549131944441</v>
      </c>
      <c r="L55" s="13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11">
        <f t="shared" si="0"/>
        <v>109.63333333333334</v>
      </c>
      <c r="R55" s="7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15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2"/>
        <v>42333.713206018518</v>
      </c>
      <c r="L56" s="13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11">
        <f t="shared" si="0"/>
        <v>101</v>
      </c>
      <c r="R56" s="7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15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2"/>
        <v>42496.968935185185</v>
      </c>
      <c r="L57" s="13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11">
        <f t="shared" si="0"/>
        <v>128.95348837209301</v>
      </c>
      <c r="R57" s="7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15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2"/>
        <v>42149.548888888887</v>
      </c>
      <c r="L58" s="13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11">
        <f t="shared" si="0"/>
        <v>107.26249999999999</v>
      </c>
      <c r="R58" s="7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15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2"/>
        <v>42089.83289351852</v>
      </c>
      <c r="L59" s="13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11">
        <f t="shared" si="0"/>
        <v>101.89999999999999</v>
      </c>
      <c r="R59" s="7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15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2"/>
        <v>41932.745046296295</v>
      </c>
      <c r="L60" s="13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11">
        <f t="shared" si="0"/>
        <v>102.91</v>
      </c>
      <c r="R60" s="7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15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2"/>
        <v>42230.23583333334</v>
      </c>
      <c r="L61" s="13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11">
        <f t="shared" si="0"/>
        <v>100.12570000000001</v>
      </c>
      <c r="R61" s="7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15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2"/>
        <v>41701.901817129627</v>
      </c>
      <c r="L62" s="13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11">
        <f t="shared" si="0"/>
        <v>103.29622222222221</v>
      </c>
      <c r="R62" s="7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15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2"/>
        <v>41409.814317129632</v>
      </c>
      <c r="L63" s="13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11">
        <f t="shared" si="0"/>
        <v>148.30000000000001</v>
      </c>
      <c r="R63" s="7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15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2"/>
        <v>41311.799513888887</v>
      </c>
      <c r="L64" s="13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11">
        <f t="shared" si="0"/>
        <v>154.73333333333332</v>
      </c>
      <c r="R64" s="7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15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2"/>
        <v>41612.912187499998</v>
      </c>
      <c r="L65" s="13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11">
        <f t="shared" si="0"/>
        <v>113.51849999999999</v>
      </c>
      <c r="R65" s="7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15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2"/>
        <v>41433.01829861111</v>
      </c>
      <c r="L66" s="13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11">
        <f t="shared" ref="Q66:Q129" si="6">(E66/D66)*100</f>
        <v>173.33333333333334</v>
      </c>
      <c r="R66" s="7">
        <f t="shared" ref="R66:R129" si="7">IFERROR(E66/N66,0)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15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8">(((J67/60)/60)/24)+DATE(1970,1,1)</f>
        <v>41835.821226851855</v>
      </c>
      <c r="L67" s="13">
        <f t="shared" ref="L67:L130" si="9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11">
        <f t="shared" si="6"/>
        <v>107.52857142857141</v>
      </c>
      <c r="R67" s="7">
        <f t="shared" si="7"/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RIGHT(P67,LEN(P67)-SEARCH("/",P67))</f>
        <v>shorts</v>
      </c>
    </row>
    <row r="68" spans="1:20" ht="15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8"/>
        <v>42539.849768518514</v>
      </c>
      <c r="L68" s="13">
        <f t="shared" si="9"/>
        <v>42569.849768518514</v>
      </c>
      <c r="M68" t="b">
        <v>0</v>
      </c>
      <c r="N68">
        <v>26</v>
      </c>
      <c r="O68" t="b">
        <v>1</v>
      </c>
      <c r="P68" t="s">
        <v>8266</v>
      </c>
      <c r="Q68" s="11">
        <f t="shared" si="6"/>
        <v>118.6</v>
      </c>
      <c r="R68" s="7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15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8"/>
        <v>41075.583379629628</v>
      </c>
      <c r="L69" s="13">
        <f t="shared" si="9"/>
        <v>41105.583379629628</v>
      </c>
      <c r="M69" t="b">
        <v>0</v>
      </c>
      <c r="N69">
        <v>20</v>
      </c>
      <c r="O69" t="b">
        <v>1</v>
      </c>
      <c r="P69" t="s">
        <v>8266</v>
      </c>
      <c r="Q69" s="11">
        <f t="shared" si="6"/>
        <v>116.25000000000001</v>
      </c>
      <c r="R69" s="7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15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8"/>
        <v>41663.569340277776</v>
      </c>
      <c r="L70" s="13">
        <f t="shared" si="9"/>
        <v>41693.569340277776</v>
      </c>
      <c r="M70" t="b">
        <v>0</v>
      </c>
      <c r="N70">
        <v>36</v>
      </c>
      <c r="O70" t="b">
        <v>1</v>
      </c>
      <c r="P70" t="s">
        <v>8266</v>
      </c>
      <c r="Q70" s="11">
        <f t="shared" si="6"/>
        <v>127.16666666666667</v>
      </c>
      <c r="R70" s="7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15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8"/>
        <v>40786.187789351854</v>
      </c>
      <c r="L71" s="13">
        <f t="shared" si="9"/>
        <v>40818.290972222225</v>
      </c>
      <c r="M71" t="b">
        <v>0</v>
      </c>
      <c r="N71">
        <v>178</v>
      </c>
      <c r="O71" t="b">
        <v>1</v>
      </c>
      <c r="P71" t="s">
        <v>8266</v>
      </c>
      <c r="Q71" s="11">
        <f t="shared" si="6"/>
        <v>110.9423</v>
      </c>
      <c r="R71" s="7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15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8"/>
        <v>40730.896354166667</v>
      </c>
      <c r="L72" s="13">
        <f t="shared" si="9"/>
        <v>40790.896354166667</v>
      </c>
      <c r="M72" t="b">
        <v>0</v>
      </c>
      <c r="N72">
        <v>17</v>
      </c>
      <c r="O72" t="b">
        <v>1</v>
      </c>
      <c r="P72" t="s">
        <v>8266</v>
      </c>
      <c r="Q72" s="11">
        <f t="shared" si="6"/>
        <v>127.2</v>
      </c>
      <c r="R72" s="7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15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8"/>
        <v>40997.271493055552</v>
      </c>
      <c r="L73" s="13">
        <f t="shared" si="9"/>
        <v>41057.271493055552</v>
      </c>
      <c r="M73" t="b">
        <v>0</v>
      </c>
      <c r="N73">
        <v>32</v>
      </c>
      <c r="O73" t="b">
        <v>1</v>
      </c>
      <c r="P73" t="s">
        <v>8266</v>
      </c>
      <c r="Q73" s="11">
        <f t="shared" si="6"/>
        <v>123.94444444444443</v>
      </c>
      <c r="R73" s="7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15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8"/>
        <v>41208.010196759256</v>
      </c>
      <c r="L74" s="13">
        <f t="shared" si="9"/>
        <v>41228</v>
      </c>
      <c r="M74" t="b">
        <v>0</v>
      </c>
      <c r="N74">
        <v>41</v>
      </c>
      <c r="O74" t="b">
        <v>1</v>
      </c>
      <c r="P74" t="s">
        <v>8266</v>
      </c>
      <c r="Q74" s="11">
        <f t="shared" si="6"/>
        <v>108.40909090909091</v>
      </c>
      <c r="R74" s="7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15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8"/>
        <v>40587.75675925926</v>
      </c>
      <c r="L75" s="13">
        <f t="shared" si="9"/>
        <v>40666.165972222225</v>
      </c>
      <c r="M75" t="b">
        <v>0</v>
      </c>
      <c r="N75">
        <v>18</v>
      </c>
      <c r="O75" t="b">
        <v>1</v>
      </c>
      <c r="P75" t="s">
        <v>8266</v>
      </c>
      <c r="Q75" s="11">
        <f t="shared" si="6"/>
        <v>100</v>
      </c>
      <c r="R75" s="7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15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8"/>
        <v>42360.487210648149</v>
      </c>
      <c r="L76" s="13">
        <f t="shared" si="9"/>
        <v>42390.487210648149</v>
      </c>
      <c r="M76" t="b">
        <v>0</v>
      </c>
      <c r="N76">
        <v>29</v>
      </c>
      <c r="O76" t="b">
        <v>1</v>
      </c>
      <c r="P76" t="s">
        <v>8266</v>
      </c>
      <c r="Q76" s="11">
        <f t="shared" si="6"/>
        <v>112.93199999999999</v>
      </c>
      <c r="R76" s="7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15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8"/>
        <v>41357.209166666667</v>
      </c>
      <c r="L77" s="13">
        <f t="shared" si="9"/>
        <v>41387.209166666667</v>
      </c>
      <c r="M77" t="b">
        <v>0</v>
      </c>
      <c r="N77">
        <v>47</v>
      </c>
      <c r="O77" t="b">
        <v>1</v>
      </c>
      <c r="P77" t="s">
        <v>8266</v>
      </c>
      <c r="Q77" s="11">
        <f t="shared" si="6"/>
        <v>115.42857142857143</v>
      </c>
      <c r="R77" s="7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15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8"/>
        <v>40844.691643518519</v>
      </c>
      <c r="L78" s="13">
        <f t="shared" si="9"/>
        <v>40904.733310185184</v>
      </c>
      <c r="M78" t="b">
        <v>0</v>
      </c>
      <c r="N78">
        <v>15</v>
      </c>
      <c r="O78" t="b">
        <v>1</v>
      </c>
      <c r="P78" t="s">
        <v>8266</v>
      </c>
      <c r="Q78" s="11">
        <f t="shared" si="6"/>
        <v>153.33333333333334</v>
      </c>
      <c r="R78" s="7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15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8"/>
        <v>40997.144872685189</v>
      </c>
      <c r="L79" s="13">
        <f t="shared" si="9"/>
        <v>41050.124305555553</v>
      </c>
      <c r="M79" t="b">
        <v>0</v>
      </c>
      <c r="N79">
        <v>26</v>
      </c>
      <c r="O79" t="b">
        <v>1</v>
      </c>
      <c r="P79" t="s">
        <v>8266</v>
      </c>
      <c r="Q79" s="11">
        <f t="shared" si="6"/>
        <v>392.5</v>
      </c>
      <c r="R79" s="7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5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8"/>
        <v>42604.730567129634</v>
      </c>
      <c r="L80" s="13">
        <f t="shared" si="9"/>
        <v>42614.730567129634</v>
      </c>
      <c r="M80" t="b">
        <v>0</v>
      </c>
      <c r="N80">
        <v>35</v>
      </c>
      <c r="O80" t="b">
        <v>1</v>
      </c>
      <c r="P80" t="s">
        <v>8266</v>
      </c>
      <c r="Q80" s="11">
        <f t="shared" si="6"/>
        <v>2702</v>
      </c>
      <c r="R80" s="7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15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8"/>
        <v>41724.776539351849</v>
      </c>
      <c r="L81" s="13">
        <f t="shared" si="9"/>
        <v>41754.776539351849</v>
      </c>
      <c r="M81" t="b">
        <v>0</v>
      </c>
      <c r="N81">
        <v>41</v>
      </c>
      <c r="O81" t="b">
        <v>1</v>
      </c>
      <c r="P81" t="s">
        <v>8266</v>
      </c>
      <c r="Q81" s="11">
        <f t="shared" si="6"/>
        <v>127</v>
      </c>
      <c r="R81" s="7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15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8"/>
        <v>41583.083981481483</v>
      </c>
      <c r="L82" s="13">
        <f t="shared" si="9"/>
        <v>41618.083981481483</v>
      </c>
      <c r="M82" t="b">
        <v>0</v>
      </c>
      <c r="N82">
        <v>47</v>
      </c>
      <c r="O82" t="b">
        <v>1</v>
      </c>
      <c r="P82" t="s">
        <v>8266</v>
      </c>
      <c r="Q82" s="11">
        <f t="shared" si="6"/>
        <v>107.25</v>
      </c>
      <c r="R82" s="7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15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8"/>
        <v>41100.158877314818</v>
      </c>
      <c r="L83" s="13">
        <f t="shared" si="9"/>
        <v>41104.126388888886</v>
      </c>
      <c r="M83" t="b">
        <v>0</v>
      </c>
      <c r="N83">
        <v>28</v>
      </c>
      <c r="O83" t="b">
        <v>1</v>
      </c>
      <c r="P83" t="s">
        <v>8266</v>
      </c>
      <c r="Q83" s="11">
        <f t="shared" si="6"/>
        <v>198</v>
      </c>
      <c r="R83" s="7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15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8"/>
        <v>40795.820150462961</v>
      </c>
      <c r="L84" s="13">
        <f t="shared" si="9"/>
        <v>40825.820150462961</v>
      </c>
      <c r="M84" t="b">
        <v>0</v>
      </c>
      <c r="N84">
        <v>100</v>
      </c>
      <c r="O84" t="b">
        <v>1</v>
      </c>
      <c r="P84" t="s">
        <v>8266</v>
      </c>
      <c r="Q84" s="11">
        <f t="shared" si="6"/>
        <v>100.01249999999999</v>
      </c>
      <c r="R84" s="7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15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8"/>
        <v>42042.615613425922</v>
      </c>
      <c r="L85" s="13">
        <f t="shared" si="9"/>
        <v>42057.479166666672</v>
      </c>
      <c r="M85" t="b">
        <v>0</v>
      </c>
      <c r="N85">
        <v>13</v>
      </c>
      <c r="O85" t="b">
        <v>1</v>
      </c>
      <c r="P85" t="s">
        <v>8266</v>
      </c>
      <c r="Q85" s="11">
        <f t="shared" si="6"/>
        <v>102.49999999999999</v>
      </c>
      <c r="R85" s="7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15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8"/>
        <v>40648.757939814815</v>
      </c>
      <c r="L86" s="13">
        <f t="shared" si="9"/>
        <v>40678.757939814815</v>
      </c>
      <c r="M86" t="b">
        <v>0</v>
      </c>
      <c r="N86">
        <v>7</v>
      </c>
      <c r="O86" t="b">
        <v>1</v>
      </c>
      <c r="P86" t="s">
        <v>8266</v>
      </c>
      <c r="Q86" s="11">
        <f t="shared" si="6"/>
        <v>100</v>
      </c>
      <c r="R86" s="7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15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8"/>
        <v>40779.125428240739</v>
      </c>
      <c r="L87" s="13">
        <f t="shared" si="9"/>
        <v>40809.125428240739</v>
      </c>
      <c r="M87" t="b">
        <v>0</v>
      </c>
      <c r="N87">
        <v>21</v>
      </c>
      <c r="O87" t="b">
        <v>1</v>
      </c>
      <c r="P87" t="s">
        <v>8266</v>
      </c>
      <c r="Q87" s="11">
        <f t="shared" si="6"/>
        <v>125.49999999999999</v>
      </c>
      <c r="R87" s="7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15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8"/>
        <v>42291.556076388893</v>
      </c>
      <c r="L88" s="13">
        <f t="shared" si="9"/>
        <v>42365.59774305555</v>
      </c>
      <c r="M88" t="b">
        <v>0</v>
      </c>
      <c r="N88">
        <v>17</v>
      </c>
      <c r="O88" t="b">
        <v>1</v>
      </c>
      <c r="P88" t="s">
        <v>8266</v>
      </c>
      <c r="Q88" s="11">
        <f t="shared" si="6"/>
        <v>106.46666666666667</v>
      </c>
      <c r="R88" s="7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15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8"/>
        <v>40322.53938657407</v>
      </c>
      <c r="L89" s="13">
        <f t="shared" si="9"/>
        <v>40332.070138888892</v>
      </c>
      <c r="M89" t="b">
        <v>0</v>
      </c>
      <c r="N89">
        <v>25</v>
      </c>
      <c r="O89" t="b">
        <v>1</v>
      </c>
      <c r="P89" t="s">
        <v>8266</v>
      </c>
      <c r="Q89" s="11">
        <f t="shared" si="6"/>
        <v>104.60000000000001</v>
      </c>
      <c r="R89" s="7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15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8"/>
        <v>41786.65892361111</v>
      </c>
      <c r="L90" s="13">
        <f t="shared" si="9"/>
        <v>41812.65892361111</v>
      </c>
      <c r="M90" t="b">
        <v>0</v>
      </c>
      <c r="N90">
        <v>60</v>
      </c>
      <c r="O90" t="b">
        <v>1</v>
      </c>
      <c r="P90" t="s">
        <v>8266</v>
      </c>
      <c r="Q90" s="11">
        <f t="shared" si="6"/>
        <v>102.85714285714285</v>
      </c>
      <c r="R90" s="7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15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8"/>
        <v>41402.752222222225</v>
      </c>
      <c r="L91" s="13">
        <f t="shared" si="9"/>
        <v>41427.752222222225</v>
      </c>
      <c r="M91" t="b">
        <v>0</v>
      </c>
      <c r="N91">
        <v>56</v>
      </c>
      <c r="O91" t="b">
        <v>1</v>
      </c>
      <c r="P91" t="s">
        <v>8266</v>
      </c>
      <c r="Q91" s="11">
        <f t="shared" si="6"/>
        <v>115.06666666666668</v>
      </c>
      <c r="R91" s="7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15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8"/>
        <v>40706.297442129631</v>
      </c>
      <c r="L92" s="13">
        <f t="shared" si="9"/>
        <v>40736.297442129631</v>
      </c>
      <c r="M92" t="b">
        <v>0</v>
      </c>
      <c r="N92">
        <v>16</v>
      </c>
      <c r="O92" t="b">
        <v>1</v>
      </c>
      <c r="P92" t="s">
        <v>8266</v>
      </c>
      <c r="Q92" s="11">
        <f t="shared" si="6"/>
        <v>100.4</v>
      </c>
      <c r="R92" s="7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15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8"/>
        <v>40619.402361111112</v>
      </c>
      <c r="L93" s="13">
        <f t="shared" si="9"/>
        <v>40680.402361111112</v>
      </c>
      <c r="M93" t="b">
        <v>0</v>
      </c>
      <c r="N93">
        <v>46</v>
      </c>
      <c r="O93" t="b">
        <v>1</v>
      </c>
      <c r="P93" t="s">
        <v>8266</v>
      </c>
      <c r="Q93" s="11">
        <f t="shared" si="6"/>
        <v>120</v>
      </c>
      <c r="R93" s="7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15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8"/>
        <v>42721.198877314819</v>
      </c>
      <c r="L94" s="13">
        <f t="shared" si="9"/>
        <v>42767.333333333328</v>
      </c>
      <c r="M94" t="b">
        <v>0</v>
      </c>
      <c r="N94">
        <v>43</v>
      </c>
      <c r="O94" t="b">
        <v>1</v>
      </c>
      <c r="P94" t="s">
        <v>8266</v>
      </c>
      <c r="Q94" s="11">
        <f t="shared" si="6"/>
        <v>105.2</v>
      </c>
      <c r="R94" s="7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15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8"/>
        <v>41065.858067129629</v>
      </c>
      <c r="L95" s="13">
        <f t="shared" si="9"/>
        <v>41093.875</v>
      </c>
      <c r="M95" t="b">
        <v>0</v>
      </c>
      <c r="N95">
        <v>15</v>
      </c>
      <c r="O95" t="b">
        <v>1</v>
      </c>
      <c r="P95" t="s">
        <v>8266</v>
      </c>
      <c r="Q95" s="11">
        <f t="shared" si="6"/>
        <v>110.60000000000001</v>
      </c>
      <c r="R95" s="7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15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8"/>
        <v>41716.717847222222</v>
      </c>
      <c r="L96" s="13">
        <f t="shared" si="9"/>
        <v>41736.717847222222</v>
      </c>
      <c r="M96" t="b">
        <v>0</v>
      </c>
      <c r="N96">
        <v>12</v>
      </c>
      <c r="O96" t="b">
        <v>1</v>
      </c>
      <c r="P96" t="s">
        <v>8266</v>
      </c>
      <c r="Q96" s="11">
        <f t="shared" si="6"/>
        <v>104</v>
      </c>
      <c r="R96" s="7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15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8"/>
        <v>40935.005104166667</v>
      </c>
      <c r="L97" s="13">
        <f t="shared" si="9"/>
        <v>40965.005104166667</v>
      </c>
      <c r="M97" t="b">
        <v>0</v>
      </c>
      <c r="N97">
        <v>21</v>
      </c>
      <c r="O97" t="b">
        <v>1</v>
      </c>
      <c r="P97" t="s">
        <v>8266</v>
      </c>
      <c r="Q97" s="11">
        <f t="shared" si="6"/>
        <v>131.42857142857142</v>
      </c>
      <c r="R97" s="7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15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8"/>
        <v>40324.662511574075</v>
      </c>
      <c r="L98" s="13">
        <f t="shared" si="9"/>
        <v>40391.125</v>
      </c>
      <c r="M98" t="b">
        <v>0</v>
      </c>
      <c r="N98">
        <v>34</v>
      </c>
      <c r="O98" t="b">
        <v>1</v>
      </c>
      <c r="P98" t="s">
        <v>8266</v>
      </c>
      <c r="Q98" s="11">
        <f t="shared" si="6"/>
        <v>114.66666666666667</v>
      </c>
      <c r="R98" s="7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15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8"/>
        <v>40706.135208333333</v>
      </c>
      <c r="L99" s="13">
        <f t="shared" si="9"/>
        <v>40736.135208333333</v>
      </c>
      <c r="M99" t="b">
        <v>0</v>
      </c>
      <c r="N99">
        <v>8</v>
      </c>
      <c r="O99" t="b">
        <v>1</v>
      </c>
      <c r="P99" t="s">
        <v>8266</v>
      </c>
      <c r="Q99" s="11">
        <f t="shared" si="6"/>
        <v>106.25</v>
      </c>
      <c r="R99" s="7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15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8"/>
        <v>41214.79483796296</v>
      </c>
      <c r="L100" s="13">
        <f t="shared" si="9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11">
        <f t="shared" si="6"/>
        <v>106.25</v>
      </c>
      <c r="R100" s="7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15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8"/>
        <v>41631.902766203704</v>
      </c>
      <c r="L101" s="13">
        <f t="shared" si="9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11">
        <f t="shared" si="6"/>
        <v>106.01933333333334</v>
      </c>
      <c r="R101" s="7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15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8"/>
        <v>41197.753310185188</v>
      </c>
      <c r="L102" s="13">
        <f t="shared" si="9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11">
        <f t="shared" si="6"/>
        <v>100</v>
      </c>
      <c r="R102" s="7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15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8"/>
        <v>41274.776736111111</v>
      </c>
      <c r="L103" s="13">
        <f t="shared" si="9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11">
        <f t="shared" si="6"/>
        <v>100</v>
      </c>
      <c r="R103" s="7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15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8"/>
        <v>40505.131168981483</v>
      </c>
      <c r="L104" s="13">
        <f t="shared" si="9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11">
        <f t="shared" si="6"/>
        <v>127.75000000000001</v>
      </c>
      <c r="R104" s="7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15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8"/>
        <v>41682.805902777778</v>
      </c>
      <c r="L105" s="13">
        <f t="shared" si="9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11">
        <f t="shared" si="6"/>
        <v>105.15384615384616</v>
      </c>
      <c r="R105" s="7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15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8"/>
        <v>40612.695208333331</v>
      </c>
      <c r="L106" s="13">
        <f t="shared" si="9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11">
        <f t="shared" si="6"/>
        <v>120</v>
      </c>
      <c r="R106" s="7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15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8"/>
        <v>42485.724768518514</v>
      </c>
      <c r="L107" s="13">
        <f t="shared" si="9"/>
        <v>42504</v>
      </c>
      <c r="M107" t="b">
        <v>0</v>
      </c>
      <c r="N107">
        <v>60</v>
      </c>
      <c r="O107" t="b">
        <v>1</v>
      </c>
      <c r="P107" t="s">
        <v>8266</v>
      </c>
      <c r="Q107" s="11">
        <f t="shared" si="6"/>
        <v>107.40909090909089</v>
      </c>
      <c r="R107" s="7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5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8"/>
        <v>40987.776631944449</v>
      </c>
      <c r="L108" s="13">
        <f t="shared" si="9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11">
        <f t="shared" si="6"/>
        <v>100.49999999999999</v>
      </c>
      <c r="R108" s="7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15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8"/>
        <v>40635.982488425929</v>
      </c>
      <c r="L109" s="13">
        <f t="shared" si="9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11">
        <f t="shared" si="6"/>
        <v>102.46666666666667</v>
      </c>
      <c r="R109" s="7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15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8"/>
        <v>41365.613078703704</v>
      </c>
      <c r="L110" s="13">
        <f t="shared" si="9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11">
        <f t="shared" si="6"/>
        <v>246.66666666666669</v>
      </c>
      <c r="R110" s="7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15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8"/>
        <v>40570.025810185187</v>
      </c>
      <c r="L111" s="13">
        <f t="shared" si="9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11">
        <f t="shared" si="6"/>
        <v>219.49999999999997</v>
      </c>
      <c r="R111" s="7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15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8"/>
        <v>41557.949687500004</v>
      </c>
      <c r="L112" s="13">
        <f t="shared" si="9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11">
        <f t="shared" si="6"/>
        <v>130.76923076923077</v>
      </c>
      <c r="R112" s="7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15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8"/>
        <v>42125.333182870367</v>
      </c>
      <c r="L113" s="13">
        <f t="shared" si="9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11">
        <f t="shared" si="6"/>
        <v>154.57142857142858</v>
      </c>
      <c r="R113" s="7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15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8"/>
        <v>41718.043032407404</v>
      </c>
      <c r="L114" s="13">
        <f t="shared" si="9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11">
        <f t="shared" si="6"/>
        <v>104</v>
      </c>
      <c r="R114" s="7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15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8"/>
        <v>40753.758425925924</v>
      </c>
      <c r="L115" s="13">
        <f t="shared" si="9"/>
        <v>40761.625</v>
      </c>
      <c r="M115" t="b">
        <v>0</v>
      </c>
      <c r="N115">
        <v>78</v>
      </c>
      <c r="O115" t="b">
        <v>1</v>
      </c>
      <c r="P115" t="s">
        <v>8266</v>
      </c>
      <c r="Q115" s="11">
        <f t="shared" si="6"/>
        <v>141</v>
      </c>
      <c r="R115" s="7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15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8"/>
        <v>40861.27416666667</v>
      </c>
      <c r="L116" s="13">
        <f t="shared" si="9"/>
        <v>40921.27416666667</v>
      </c>
      <c r="M116" t="b">
        <v>0</v>
      </c>
      <c r="N116">
        <v>35</v>
      </c>
      <c r="O116" t="b">
        <v>1</v>
      </c>
      <c r="P116" t="s">
        <v>8266</v>
      </c>
      <c r="Q116" s="11">
        <f t="shared" si="6"/>
        <v>103.33333333333334</v>
      </c>
      <c r="R116" s="7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5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8"/>
        <v>40918.738935185182</v>
      </c>
      <c r="L117" s="13">
        <f t="shared" si="9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11">
        <f t="shared" si="6"/>
        <v>140.44444444444443</v>
      </c>
      <c r="R117" s="7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15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8"/>
        <v>40595.497164351851</v>
      </c>
      <c r="L118" s="13">
        <f t="shared" si="9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11">
        <f t="shared" si="6"/>
        <v>113.65714285714286</v>
      </c>
      <c r="R118" s="7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15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8"/>
        <v>40248.834999999999</v>
      </c>
      <c r="L119" s="13">
        <f t="shared" si="9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11">
        <f t="shared" si="6"/>
        <v>100.49377777777779</v>
      </c>
      <c r="R119" s="7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15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8"/>
        <v>40723.053657407407</v>
      </c>
      <c r="L120" s="13">
        <f t="shared" si="9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11">
        <f t="shared" si="6"/>
        <v>113.03159999999998</v>
      </c>
      <c r="R120" s="7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15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8"/>
        <v>40739.069282407407</v>
      </c>
      <c r="L121" s="13">
        <f t="shared" si="9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11">
        <f t="shared" si="6"/>
        <v>104.55692307692308</v>
      </c>
      <c r="R121" s="7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15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8"/>
        <v>42616.049849537041</v>
      </c>
      <c r="L122" s="13">
        <f t="shared" si="9"/>
        <v>42646.049849537041</v>
      </c>
      <c r="M122" t="b">
        <v>0</v>
      </c>
      <c r="N122">
        <v>1</v>
      </c>
      <c r="O122" t="b">
        <v>0</v>
      </c>
      <c r="P122" t="s">
        <v>8267</v>
      </c>
      <c r="Q122" s="11">
        <f t="shared" si="6"/>
        <v>1.4285714285714287E-2</v>
      </c>
      <c r="R122" s="7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15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8"/>
        <v>42096.704976851848</v>
      </c>
      <c r="L123" s="13">
        <f t="shared" si="9"/>
        <v>42112.427777777775</v>
      </c>
      <c r="M123" t="b">
        <v>0</v>
      </c>
      <c r="N123">
        <v>1</v>
      </c>
      <c r="O123" t="b">
        <v>0</v>
      </c>
      <c r="P123" t="s">
        <v>8267</v>
      </c>
      <c r="Q123" s="11">
        <f t="shared" si="6"/>
        <v>3.3333333333333333E-2</v>
      </c>
      <c r="R123" s="7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15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8"/>
        <v>42593.431793981479</v>
      </c>
      <c r="L124" s="13">
        <f t="shared" si="9"/>
        <v>42653.431793981479</v>
      </c>
      <c r="M124" t="b">
        <v>0</v>
      </c>
      <c r="N124">
        <v>0</v>
      </c>
      <c r="O124" t="b">
        <v>0</v>
      </c>
      <c r="P124" t="s">
        <v>8267</v>
      </c>
      <c r="Q124" s="11">
        <f t="shared" si="6"/>
        <v>0</v>
      </c>
      <c r="R124" s="7">
        <f t="shared" si="7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15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8"/>
        <v>41904.781990740739</v>
      </c>
      <c r="L125" s="13">
        <f t="shared" si="9"/>
        <v>41940.916666666664</v>
      </c>
      <c r="M125" t="b">
        <v>0</v>
      </c>
      <c r="N125">
        <v>6</v>
      </c>
      <c r="O125" t="b">
        <v>0</v>
      </c>
      <c r="P125" t="s">
        <v>8267</v>
      </c>
      <c r="Q125" s="11">
        <f t="shared" si="6"/>
        <v>0.27454545454545454</v>
      </c>
      <c r="R125" s="7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15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8"/>
        <v>42114.928726851853</v>
      </c>
      <c r="L126" s="13">
        <f t="shared" si="9"/>
        <v>42139.928726851853</v>
      </c>
      <c r="M126" t="b">
        <v>0</v>
      </c>
      <c r="N126">
        <v>0</v>
      </c>
      <c r="O126" t="b">
        <v>0</v>
      </c>
      <c r="P126" t="s">
        <v>8267</v>
      </c>
      <c r="Q126" s="11">
        <f t="shared" si="6"/>
        <v>0</v>
      </c>
      <c r="R126" s="7">
        <f t="shared" si="7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15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8"/>
        <v>42709.993981481486</v>
      </c>
      <c r="L127" s="13">
        <f t="shared" si="9"/>
        <v>42769.993981481486</v>
      </c>
      <c r="M127" t="b">
        <v>0</v>
      </c>
      <c r="N127">
        <v>6</v>
      </c>
      <c r="O127" t="b">
        <v>0</v>
      </c>
      <c r="P127" t="s">
        <v>8267</v>
      </c>
      <c r="Q127" s="11">
        <f t="shared" si="6"/>
        <v>14.000000000000002</v>
      </c>
      <c r="R127" s="7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15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8"/>
        <v>42135.589548611111</v>
      </c>
      <c r="L128" s="13">
        <f t="shared" si="9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11">
        <f t="shared" si="6"/>
        <v>5.548</v>
      </c>
      <c r="R128" s="7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15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8"/>
        <v>42067.62431712963</v>
      </c>
      <c r="L129" s="13">
        <f t="shared" si="9"/>
        <v>42097.582650462966</v>
      </c>
      <c r="M129" t="b">
        <v>0</v>
      </c>
      <c r="N129">
        <v>4</v>
      </c>
      <c r="O129" t="b">
        <v>0</v>
      </c>
      <c r="P129" t="s">
        <v>8267</v>
      </c>
      <c r="Q129" s="11">
        <f t="shared" si="6"/>
        <v>2.375</v>
      </c>
      <c r="R129" s="7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15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8"/>
        <v>42628.22792824074</v>
      </c>
      <c r="L130" s="13">
        <f t="shared" si="9"/>
        <v>42663.22792824074</v>
      </c>
      <c r="M130" t="b">
        <v>0</v>
      </c>
      <c r="N130">
        <v>6</v>
      </c>
      <c r="O130" t="b">
        <v>0</v>
      </c>
      <c r="P130" t="s">
        <v>8267</v>
      </c>
      <c r="Q130" s="11">
        <f t="shared" ref="Q130:Q193" si="12">(E130/D130)*100</f>
        <v>1.867</v>
      </c>
      <c r="R130" s="7">
        <f t="shared" ref="R130:R193" si="13">IFERROR(E130/N130,0)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15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14">(((J131/60)/60)/24)+DATE(1970,1,1)</f>
        <v>41882.937303240738</v>
      </c>
      <c r="L131" s="13">
        <f t="shared" ref="L131:L194" si="15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11">
        <f t="shared" si="12"/>
        <v>0</v>
      </c>
      <c r="R131" s="7">
        <f t="shared" si="13"/>
        <v>0</v>
      </c>
      <c r="S131" t="str">
        <f t="shared" ref="S131:S194" si="16">LEFT(P131,SEARCH("/",P131,1)-1)</f>
        <v>film &amp; video</v>
      </c>
      <c r="T131" t="str">
        <f t="shared" ref="T131:T194" si="17">RIGHT(P131,LEN(P131)-SEARCH("/",P131))</f>
        <v>science fiction</v>
      </c>
    </row>
    <row r="132" spans="1:20" ht="15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4"/>
        <v>41778.915416666663</v>
      </c>
      <c r="L132" s="13">
        <f t="shared" si="15"/>
        <v>41806.844444444447</v>
      </c>
      <c r="M132" t="b">
        <v>0</v>
      </c>
      <c r="N132">
        <v>0</v>
      </c>
      <c r="O132" t="b">
        <v>0</v>
      </c>
      <c r="P132" t="s">
        <v>8267</v>
      </c>
      <c r="Q132" s="11">
        <f t="shared" si="12"/>
        <v>0</v>
      </c>
      <c r="R132" s="7">
        <f t="shared" si="13"/>
        <v>0</v>
      </c>
      <c r="S132" t="str">
        <f t="shared" si="16"/>
        <v>film &amp; video</v>
      </c>
      <c r="T132" t="str">
        <f t="shared" si="17"/>
        <v>science fiction</v>
      </c>
    </row>
    <row r="133" spans="1:20" ht="15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4"/>
        <v>42541.837511574078</v>
      </c>
      <c r="L133" s="13">
        <f t="shared" si="15"/>
        <v>42557</v>
      </c>
      <c r="M133" t="b">
        <v>0</v>
      </c>
      <c r="N133">
        <v>0</v>
      </c>
      <c r="O133" t="b">
        <v>0</v>
      </c>
      <c r="P133" t="s">
        <v>8267</v>
      </c>
      <c r="Q133" s="11">
        <f t="shared" si="12"/>
        <v>0</v>
      </c>
      <c r="R133" s="7">
        <f t="shared" si="13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15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4"/>
        <v>41905.812581018516</v>
      </c>
      <c r="L134" s="13">
        <f t="shared" si="15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11">
        <f t="shared" si="12"/>
        <v>9.5687499999999996</v>
      </c>
      <c r="R134" s="7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15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4"/>
        <v>42491.80768518518</v>
      </c>
      <c r="L135" s="13">
        <f t="shared" si="15"/>
        <v>42521.729861111111</v>
      </c>
      <c r="M135" t="b">
        <v>0</v>
      </c>
      <c r="N135">
        <v>0</v>
      </c>
      <c r="O135" t="b">
        <v>0</v>
      </c>
      <c r="P135" t="s">
        <v>8267</v>
      </c>
      <c r="Q135" s="11">
        <f t="shared" si="12"/>
        <v>0</v>
      </c>
      <c r="R135" s="7">
        <f t="shared" si="13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15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4"/>
        <v>42221.909930555557</v>
      </c>
      <c r="L136" s="13">
        <f t="shared" si="15"/>
        <v>42251.708333333328</v>
      </c>
      <c r="M136" t="b">
        <v>0</v>
      </c>
      <c r="N136">
        <v>0</v>
      </c>
      <c r="O136" t="b">
        <v>0</v>
      </c>
      <c r="P136" t="s">
        <v>8267</v>
      </c>
      <c r="Q136" s="11">
        <f t="shared" si="12"/>
        <v>0</v>
      </c>
      <c r="R136" s="7">
        <f t="shared" si="13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15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4"/>
        <v>41788.381909722222</v>
      </c>
      <c r="L137" s="13">
        <f t="shared" si="15"/>
        <v>41821.791666666664</v>
      </c>
      <c r="M137" t="b">
        <v>0</v>
      </c>
      <c r="N137">
        <v>5</v>
      </c>
      <c r="O137" t="b">
        <v>0</v>
      </c>
      <c r="P137" t="s">
        <v>8267</v>
      </c>
      <c r="Q137" s="11">
        <f t="shared" si="12"/>
        <v>13.433333333333334</v>
      </c>
      <c r="R137" s="7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15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4"/>
        <v>42096.410115740742</v>
      </c>
      <c r="L138" s="13">
        <f t="shared" si="15"/>
        <v>42140.427777777775</v>
      </c>
      <c r="M138" t="b">
        <v>0</v>
      </c>
      <c r="N138">
        <v>0</v>
      </c>
      <c r="O138" t="b">
        <v>0</v>
      </c>
      <c r="P138" t="s">
        <v>8267</v>
      </c>
      <c r="Q138" s="11">
        <f t="shared" si="12"/>
        <v>0</v>
      </c>
      <c r="R138" s="7">
        <f t="shared" si="13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15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4"/>
        <v>42239.573993055557</v>
      </c>
      <c r="L139" s="13">
        <f t="shared" si="15"/>
        <v>42289.573993055557</v>
      </c>
      <c r="M139" t="b">
        <v>0</v>
      </c>
      <c r="N139">
        <v>0</v>
      </c>
      <c r="O139" t="b">
        <v>0</v>
      </c>
      <c r="P139" t="s">
        <v>8267</v>
      </c>
      <c r="Q139" s="11">
        <f t="shared" si="12"/>
        <v>0</v>
      </c>
      <c r="R139" s="7">
        <f t="shared" si="13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15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4"/>
        <v>42186.257418981477</v>
      </c>
      <c r="L140" s="13">
        <f t="shared" si="15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11">
        <f t="shared" si="12"/>
        <v>3.1413333333333333</v>
      </c>
      <c r="R140" s="7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15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4"/>
        <v>42187.920972222222</v>
      </c>
      <c r="L141" s="13">
        <f t="shared" si="15"/>
        <v>42197.920972222222</v>
      </c>
      <c r="M141" t="b">
        <v>0</v>
      </c>
      <c r="N141">
        <v>1</v>
      </c>
      <c r="O141" t="b">
        <v>0</v>
      </c>
      <c r="P141" t="s">
        <v>8267</v>
      </c>
      <c r="Q141" s="11">
        <f t="shared" si="12"/>
        <v>100</v>
      </c>
      <c r="R141" s="7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15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4"/>
        <v>42053.198287037041</v>
      </c>
      <c r="L142" s="13">
        <f t="shared" si="15"/>
        <v>42083.15662037037</v>
      </c>
      <c r="M142" t="b">
        <v>0</v>
      </c>
      <c r="N142">
        <v>0</v>
      </c>
      <c r="O142" t="b">
        <v>0</v>
      </c>
      <c r="P142" t="s">
        <v>8267</v>
      </c>
      <c r="Q142" s="11">
        <f t="shared" si="12"/>
        <v>0</v>
      </c>
      <c r="R142" s="7">
        <f t="shared" si="13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15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4"/>
        <v>42110.153043981481</v>
      </c>
      <c r="L143" s="13">
        <f t="shared" si="15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11">
        <f t="shared" si="12"/>
        <v>10.775</v>
      </c>
      <c r="R143" s="7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15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4"/>
        <v>41938.893263888887</v>
      </c>
      <c r="L144" s="13">
        <f t="shared" si="15"/>
        <v>41959.934930555552</v>
      </c>
      <c r="M144" t="b">
        <v>0</v>
      </c>
      <c r="N144">
        <v>1</v>
      </c>
      <c r="O144" t="b">
        <v>0</v>
      </c>
      <c r="P144" t="s">
        <v>8267</v>
      </c>
      <c r="Q144" s="11">
        <f t="shared" si="12"/>
        <v>0.33333333333333337</v>
      </c>
      <c r="R144" s="7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15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4"/>
        <v>42559.064143518524</v>
      </c>
      <c r="L145" s="13">
        <f t="shared" si="15"/>
        <v>42616.246527777781</v>
      </c>
      <c r="M145" t="b">
        <v>0</v>
      </c>
      <c r="N145">
        <v>0</v>
      </c>
      <c r="O145" t="b">
        <v>0</v>
      </c>
      <c r="P145" t="s">
        <v>8267</v>
      </c>
      <c r="Q145" s="11">
        <f t="shared" si="12"/>
        <v>0</v>
      </c>
      <c r="R145" s="7">
        <f t="shared" si="13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15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4"/>
        <v>42047.762407407412</v>
      </c>
      <c r="L146" s="13">
        <f t="shared" si="15"/>
        <v>42107.72074074074</v>
      </c>
      <c r="M146" t="b">
        <v>0</v>
      </c>
      <c r="N146">
        <v>37</v>
      </c>
      <c r="O146" t="b">
        <v>0</v>
      </c>
      <c r="P146" t="s">
        <v>8267</v>
      </c>
      <c r="Q146" s="11">
        <f t="shared" si="12"/>
        <v>27.6</v>
      </c>
      <c r="R146" s="7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15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4"/>
        <v>42200.542268518519</v>
      </c>
      <c r="L147" s="13">
        <f t="shared" si="15"/>
        <v>42227.542268518519</v>
      </c>
      <c r="M147" t="b">
        <v>0</v>
      </c>
      <c r="N147">
        <v>9</v>
      </c>
      <c r="O147" t="b">
        <v>0</v>
      </c>
      <c r="P147" t="s">
        <v>8267</v>
      </c>
      <c r="Q147" s="11">
        <f t="shared" si="12"/>
        <v>7.5111111111111111</v>
      </c>
      <c r="R147" s="7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15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4"/>
        <v>42693.016180555554</v>
      </c>
      <c r="L148" s="13">
        <f t="shared" si="15"/>
        <v>42753.016180555554</v>
      </c>
      <c r="M148" t="b">
        <v>0</v>
      </c>
      <c r="N148">
        <v>3</v>
      </c>
      <c r="O148" t="b">
        <v>0</v>
      </c>
      <c r="P148" t="s">
        <v>8267</v>
      </c>
      <c r="Q148" s="11">
        <f t="shared" si="12"/>
        <v>0.57499999999999996</v>
      </c>
      <c r="R148" s="7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15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4"/>
        <v>41969.767824074079</v>
      </c>
      <c r="L149" s="13">
        <f t="shared" si="15"/>
        <v>42012.762499999997</v>
      </c>
      <c r="M149" t="b">
        <v>0</v>
      </c>
      <c r="N149">
        <v>0</v>
      </c>
      <c r="O149" t="b">
        <v>0</v>
      </c>
      <c r="P149" t="s">
        <v>8267</v>
      </c>
      <c r="Q149" s="11">
        <f t="shared" si="12"/>
        <v>0</v>
      </c>
      <c r="R149" s="7">
        <f t="shared" si="13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15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4"/>
        <v>42397.281666666662</v>
      </c>
      <c r="L150" s="13">
        <f t="shared" si="15"/>
        <v>42427.281666666662</v>
      </c>
      <c r="M150" t="b">
        <v>0</v>
      </c>
      <c r="N150">
        <v>2</v>
      </c>
      <c r="O150" t="b">
        <v>0</v>
      </c>
      <c r="P150" t="s">
        <v>8267</v>
      </c>
      <c r="Q150" s="11">
        <f t="shared" si="12"/>
        <v>0.08</v>
      </c>
      <c r="R150" s="7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15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4"/>
        <v>41968.172106481477</v>
      </c>
      <c r="L151" s="13">
        <f t="shared" si="15"/>
        <v>41998.333333333328</v>
      </c>
      <c r="M151" t="b">
        <v>0</v>
      </c>
      <c r="N151">
        <v>6</v>
      </c>
      <c r="O151" t="b">
        <v>0</v>
      </c>
      <c r="P151" t="s">
        <v>8267</v>
      </c>
      <c r="Q151" s="11">
        <f t="shared" si="12"/>
        <v>0.91999999999999993</v>
      </c>
      <c r="R151" s="7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15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4"/>
        <v>42090.161828703705</v>
      </c>
      <c r="L152" s="13">
        <f t="shared" si="15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11">
        <f t="shared" si="12"/>
        <v>23.163076923076922</v>
      </c>
      <c r="R152" s="7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15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4"/>
        <v>42113.550821759258</v>
      </c>
      <c r="L153" s="13">
        <f t="shared" si="15"/>
        <v>42173.550821759258</v>
      </c>
      <c r="M153" t="b">
        <v>0</v>
      </c>
      <c r="N153">
        <v>5</v>
      </c>
      <c r="O153" t="b">
        <v>0</v>
      </c>
      <c r="P153" t="s">
        <v>8267</v>
      </c>
      <c r="Q153" s="11">
        <f t="shared" si="12"/>
        <v>5.5999999999999994E-2</v>
      </c>
      <c r="R153" s="7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15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4"/>
        <v>41875.077546296299</v>
      </c>
      <c r="L154" s="13">
        <f t="shared" si="15"/>
        <v>41905.077546296299</v>
      </c>
      <c r="M154" t="b">
        <v>0</v>
      </c>
      <c r="N154">
        <v>2</v>
      </c>
      <c r="O154" t="b">
        <v>0</v>
      </c>
      <c r="P154" t="s">
        <v>8267</v>
      </c>
      <c r="Q154" s="11">
        <f t="shared" si="12"/>
        <v>7.8947368421052634E-3</v>
      </c>
      <c r="R154" s="7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15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4"/>
        <v>41933.586157407408</v>
      </c>
      <c r="L155" s="13">
        <f t="shared" si="15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11">
        <f t="shared" si="12"/>
        <v>0.71799999999999997</v>
      </c>
      <c r="R155" s="7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15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4"/>
        <v>42115.547395833331</v>
      </c>
      <c r="L156" s="13">
        <f t="shared" si="15"/>
        <v>42158.547395833331</v>
      </c>
      <c r="M156" t="b">
        <v>0</v>
      </c>
      <c r="N156">
        <v>3</v>
      </c>
      <c r="O156" t="b">
        <v>0</v>
      </c>
      <c r="P156" t="s">
        <v>8267</v>
      </c>
      <c r="Q156" s="11">
        <f t="shared" si="12"/>
        <v>2.666666666666667</v>
      </c>
      <c r="R156" s="7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15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4"/>
        <v>42168.559432870374</v>
      </c>
      <c r="L157" s="13">
        <f t="shared" si="15"/>
        <v>42208.559432870374</v>
      </c>
      <c r="M157" t="b">
        <v>0</v>
      </c>
      <c r="N157">
        <v>4</v>
      </c>
      <c r="O157" t="b">
        <v>0</v>
      </c>
      <c r="P157" t="s">
        <v>8267</v>
      </c>
      <c r="Q157" s="11">
        <f t="shared" si="12"/>
        <v>6.0000000000000001E-3</v>
      </c>
      <c r="R157" s="7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15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4"/>
        <v>41794.124953703707</v>
      </c>
      <c r="L158" s="13">
        <f t="shared" si="15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11">
        <f t="shared" si="12"/>
        <v>5.0999999999999996</v>
      </c>
      <c r="R158" s="7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15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4"/>
        <v>42396.911712962959</v>
      </c>
      <c r="L159" s="13">
        <f t="shared" si="15"/>
        <v>42426.911712962959</v>
      </c>
      <c r="M159" t="b">
        <v>0</v>
      </c>
      <c r="N159">
        <v>2</v>
      </c>
      <c r="O159" t="b">
        <v>0</v>
      </c>
      <c r="P159" t="s">
        <v>8267</v>
      </c>
      <c r="Q159" s="11">
        <f t="shared" si="12"/>
        <v>0.26711185308848079</v>
      </c>
      <c r="R159" s="7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15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4"/>
        <v>41904.07671296296</v>
      </c>
      <c r="L160" s="13">
        <f t="shared" si="15"/>
        <v>41934.07671296296</v>
      </c>
      <c r="M160" t="b">
        <v>0</v>
      </c>
      <c r="N160">
        <v>0</v>
      </c>
      <c r="O160" t="b">
        <v>0</v>
      </c>
      <c r="P160" t="s">
        <v>8267</v>
      </c>
      <c r="Q160" s="11">
        <f t="shared" si="12"/>
        <v>0</v>
      </c>
      <c r="R160" s="7">
        <f t="shared" si="13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15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4"/>
        <v>42514.434548611112</v>
      </c>
      <c r="L161" s="13">
        <f t="shared" si="15"/>
        <v>42554.434548611112</v>
      </c>
      <c r="M161" t="b">
        <v>0</v>
      </c>
      <c r="N161">
        <v>1</v>
      </c>
      <c r="O161" t="b">
        <v>0</v>
      </c>
      <c r="P161" t="s">
        <v>8267</v>
      </c>
      <c r="Q161" s="11">
        <f t="shared" si="12"/>
        <v>2E-3</v>
      </c>
      <c r="R161" s="7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15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4"/>
        <v>42171.913090277783</v>
      </c>
      <c r="L162" s="13">
        <f t="shared" si="15"/>
        <v>42231.913090277783</v>
      </c>
      <c r="M162" t="b">
        <v>0</v>
      </c>
      <c r="N162">
        <v>0</v>
      </c>
      <c r="O162" t="b">
        <v>0</v>
      </c>
      <c r="P162" t="s">
        <v>8268</v>
      </c>
      <c r="Q162" s="11">
        <f t="shared" si="12"/>
        <v>0</v>
      </c>
      <c r="R162" s="7">
        <f t="shared" si="13"/>
        <v>0</v>
      </c>
      <c r="S162" t="str">
        <f t="shared" si="16"/>
        <v>film &amp; video</v>
      </c>
      <c r="T162" t="str">
        <f t="shared" si="17"/>
        <v>drama</v>
      </c>
    </row>
    <row r="163" spans="1:20" ht="15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4"/>
        <v>41792.687442129631</v>
      </c>
      <c r="L163" s="13">
        <f t="shared" si="15"/>
        <v>41822.687442129631</v>
      </c>
      <c r="M163" t="b">
        <v>0</v>
      </c>
      <c r="N163">
        <v>1</v>
      </c>
      <c r="O163" t="b">
        <v>0</v>
      </c>
      <c r="P163" t="s">
        <v>8268</v>
      </c>
      <c r="Q163" s="11">
        <f t="shared" si="12"/>
        <v>0.01</v>
      </c>
      <c r="R163" s="7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15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4"/>
        <v>41835.126805555556</v>
      </c>
      <c r="L164" s="13">
        <f t="shared" si="15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11">
        <f t="shared" si="12"/>
        <v>15.535714285714286</v>
      </c>
      <c r="R164" s="7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15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4"/>
        <v>42243.961273148147</v>
      </c>
      <c r="L165" s="13">
        <f t="shared" si="15"/>
        <v>42278</v>
      </c>
      <c r="M165" t="b">
        <v>0</v>
      </c>
      <c r="N165">
        <v>0</v>
      </c>
      <c r="O165" t="b">
        <v>0</v>
      </c>
      <c r="P165" t="s">
        <v>8268</v>
      </c>
      <c r="Q165" s="11">
        <f t="shared" si="12"/>
        <v>0</v>
      </c>
      <c r="R165" s="7">
        <f t="shared" si="13"/>
        <v>0</v>
      </c>
      <c r="S165" t="str">
        <f t="shared" si="16"/>
        <v>film &amp; video</v>
      </c>
      <c r="T165" t="str">
        <f t="shared" si="17"/>
        <v>drama</v>
      </c>
    </row>
    <row r="166" spans="1:20" ht="15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4"/>
        <v>41841.762743055559</v>
      </c>
      <c r="L166" s="13">
        <f t="shared" si="15"/>
        <v>41901.762743055559</v>
      </c>
      <c r="M166" t="b">
        <v>0</v>
      </c>
      <c r="N166">
        <v>7</v>
      </c>
      <c r="O166" t="b">
        <v>0</v>
      </c>
      <c r="P166" t="s">
        <v>8268</v>
      </c>
      <c r="Q166" s="11">
        <f t="shared" si="12"/>
        <v>0.53333333333333333</v>
      </c>
      <c r="R166" s="7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15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4"/>
        <v>42351.658842592587</v>
      </c>
      <c r="L167" s="13">
        <f t="shared" si="15"/>
        <v>42381.658842592587</v>
      </c>
      <c r="M167" t="b">
        <v>0</v>
      </c>
      <c r="N167">
        <v>0</v>
      </c>
      <c r="O167" t="b">
        <v>0</v>
      </c>
      <c r="P167" t="s">
        <v>8268</v>
      </c>
      <c r="Q167" s="11">
        <f t="shared" si="12"/>
        <v>0</v>
      </c>
      <c r="R167" s="7">
        <f t="shared" si="13"/>
        <v>0</v>
      </c>
      <c r="S167" t="str">
        <f t="shared" si="16"/>
        <v>film &amp; video</v>
      </c>
      <c r="T167" t="str">
        <f t="shared" si="17"/>
        <v>drama</v>
      </c>
    </row>
    <row r="168" spans="1:20" ht="15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4"/>
        <v>42721.075949074075</v>
      </c>
      <c r="L168" s="13">
        <f t="shared" si="15"/>
        <v>42751.075949074075</v>
      </c>
      <c r="M168" t="b">
        <v>0</v>
      </c>
      <c r="N168">
        <v>1</v>
      </c>
      <c r="O168" t="b">
        <v>0</v>
      </c>
      <c r="P168" t="s">
        <v>8268</v>
      </c>
      <c r="Q168" s="11">
        <f t="shared" si="12"/>
        <v>60</v>
      </c>
      <c r="R168" s="7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15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4"/>
        <v>42160.927488425921</v>
      </c>
      <c r="L169" s="13">
        <f t="shared" si="15"/>
        <v>42220.927488425921</v>
      </c>
      <c r="M169" t="b">
        <v>0</v>
      </c>
      <c r="N169">
        <v>2</v>
      </c>
      <c r="O169" t="b">
        <v>0</v>
      </c>
      <c r="P169" t="s">
        <v>8268</v>
      </c>
      <c r="Q169" s="11">
        <f t="shared" si="12"/>
        <v>0.01</v>
      </c>
      <c r="R169" s="7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15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4"/>
        <v>42052.83530092593</v>
      </c>
      <c r="L170" s="13">
        <f t="shared" si="15"/>
        <v>42082.793634259258</v>
      </c>
      <c r="M170" t="b">
        <v>0</v>
      </c>
      <c r="N170">
        <v>3</v>
      </c>
      <c r="O170" t="b">
        <v>0</v>
      </c>
      <c r="P170" t="s">
        <v>8268</v>
      </c>
      <c r="Q170" s="11">
        <f t="shared" si="12"/>
        <v>4.0625</v>
      </c>
      <c r="R170" s="7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15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4"/>
        <v>41900.505312499998</v>
      </c>
      <c r="L171" s="13">
        <f t="shared" si="15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11">
        <f t="shared" si="12"/>
        <v>22.400000000000002</v>
      </c>
      <c r="R171" s="7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15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4"/>
        <v>42216.977812500001</v>
      </c>
      <c r="L172" s="13">
        <f t="shared" si="15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11">
        <f t="shared" si="12"/>
        <v>3.25</v>
      </c>
      <c r="R172" s="7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15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4"/>
        <v>42534.180717592593</v>
      </c>
      <c r="L173" s="13">
        <f t="shared" si="15"/>
        <v>42594.180717592593</v>
      </c>
      <c r="M173" t="b">
        <v>0</v>
      </c>
      <c r="N173">
        <v>1</v>
      </c>
      <c r="O173" t="b">
        <v>0</v>
      </c>
      <c r="P173" t="s">
        <v>8268</v>
      </c>
      <c r="Q173" s="11">
        <f t="shared" si="12"/>
        <v>2E-3</v>
      </c>
      <c r="R173" s="7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15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4"/>
        <v>42047.394942129627</v>
      </c>
      <c r="L174" s="13">
        <f t="shared" si="15"/>
        <v>42082.353275462956</v>
      </c>
      <c r="M174" t="b">
        <v>0</v>
      </c>
      <c r="N174">
        <v>0</v>
      </c>
      <c r="O174" t="b">
        <v>0</v>
      </c>
      <c r="P174" t="s">
        <v>8268</v>
      </c>
      <c r="Q174" s="11">
        <f t="shared" si="12"/>
        <v>0</v>
      </c>
      <c r="R174" s="7">
        <f t="shared" si="13"/>
        <v>0</v>
      </c>
      <c r="S174" t="str">
        <f t="shared" si="16"/>
        <v>film &amp; video</v>
      </c>
      <c r="T174" t="str">
        <f t="shared" si="17"/>
        <v>drama</v>
      </c>
    </row>
    <row r="175" spans="1:20" ht="15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4"/>
        <v>42033.573009259257</v>
      </c>
      <c r="L175" s="13">
        <f t="shared" si="15"/>
        <v>42063.573009259257</v>
      </c>
      <c r="M175" t="b">
        <v>0</v>
      </c>
      <c r="N175">
        <v>0</v>
      </c>
      <c r="O175" t="b">
        <v>0</v>
      </c>
      <c r="P175" t="s">
        <v>8268</v>
      </c>
      <c r="Q175" s="11">
        <f t="shared" si="12"/>
        <v>0</v>
      </c>
      <c r="R175" s="7">
        <f t="shared" si="13"/>
        <v>0</v>
      </c>
      <c r="S175" t="str">
        <f t="shared" si="16"/>
        <v>film &amp; video</v>
      </c>
      <c r="T175" t="str">
        <f t="shared" si="17"/>
        <v>drama</v>
      </c>
    </row>
    <row r="176" spans="1:20" ht="15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4"/>
        <v>42072.758981481486</v>
      </c>
      <c r="L176" s="13">
        <f t="shared" si="15"/>
        <v>42132.758981481486</v>
      </c>
      <c r="M176" t="b">
        <v>0</v>
      </c>
      <c r="N176">
        <v>0</v>
      </c>
      <c r="O176" t="b">
        <v>0</v>
      </c>
      <c r="P176" t="s">
        <v>8268</v>
      </c>
      <c r="Q176" s="11">
        <f t="shared" si="12"/>
        <v>0</v>
      </c>
      <c r="R176" s="7">
        <f t="shared" si="13"/>
        <v>0</v>
      </c>
      <c r="S176" t="str">
        <f t="shared" si="16"/>
        <v>film &amp; video</v>
      </c>
      <c r="T176" t="str">
        <f t="shared" si="17"/>
        <v>drama</v>
      </c>
    </row>
    <row r="177" spans="1:20" ht="15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4"/>
        <v>41855.777905092589</v>
      </c>
      <c r="L177" s="13">
        <f t="shared" si="15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11">
        <f t="shared" si="12"/>
        <v>6.4850000000000003</v>
      </c>
      <c r="R177" s="7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15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4"/>
        <v>42191.824062500003</v>
      </c>
      <c r="L178" s="13">
        <f t="shared" si="15"/>
        <v>42221.824062500003</v>
      </c>
      <c r="M178" t="b">
        <v>0</v>
      </c>
      <c r="N178">
        <v>0</v>
      </c>
      <c r="O178" t="b">
        <v>0</v>
      </c>
      <c r="P178" t="s">
        <v>8268</v>
      </c>
      <c r="Q178" s="11">
        <f t="shared" si="12"/>
        <v>0</v>
      </c>
      <c r="R178" s="7">
        <f t="shared" si="13"/>
        <v>0</v>
      </c>
      <c r="S178" t="str">
        <f t="shared" si="16"/>
        <v>film &amp; video</v>
      </c>
      <c r="T178" t="str">
        <f t="shared" si="17"/>
        <v>drama</v>
      </c>
    </row>
    <row r="179" spans="1:20" ht="15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4"/>
        <v>42070.047754629632</v>
      </c>
      <c r="L179" s="13">
        <f t="shared" si="15"/>
        <v>42087.00608796296</v>
      </c>
      <c r="M179" t="b">
        <v>0</v>
      </c>
      <c r="N179">
        <v>7</v>
      </c>
      <c r="O179" t="b">
        <v>0</v>
      </c>
      <c r="P179" t="s">
        <v>8268</v>
      </c>
      <c r="Q179" s="11">
        <f t="shared" si="12"/>
        <v>40</v>
      </c>
      <c r="R179" s="7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15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4"/>
        <v>42304.955381944441</v>
      </c>
      <c r="L180" s="13">
        <f t="shared" si="15"/>
        <v>42334.997048611112</v>
      </c>
      <c r="M180" t="b">
        <v>0</v>
      </c>
      <c r="N180">
        <v>0</v>
      </c>
      <c r="O180" t="b">
        <v>0</v>
      </c>
      <c r="P180" t="s">
        <v>8268</v>
      </c>
      <c r="Q180" s="11">
        <f t="shared" si="12"/>
        <v>0</v>
      </c>
      <c r="R180" s="7">
        <f t="shared" si="13"/>
        <v>0</v>
      </c>
      <c r="S180" t="str">
        <f t="shared" si="16"/>
        <v>film &amp; video</v>
      </c>
      <c r="T180" t="str">
        <f t="shared" si="17"/>
        <v>drama</v>
      </c>
    </row>
    <row r="181" spans="1:20" ht="15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4"/>
        <v>42403.080497685187</v>
      </c>
      <c r="L181" s="13">
        <f t="shared" si="15"/>
        <v>42433.080497685187</v>
      </c>
      <c r="M181" t="b">
        <v>0</v>
      </c>
      <c r="N181">
        <v>2</v>
      </c>
      <c r="O181" t="b">
        <v>0</v>
      </c>
      <c r="P181" t="s">
        <v>8268</v>
      </c>
      <c r="Q181" s="11">
        <f t="shared" si="12"/>
        <v>20</v>
      </c>
      <c r="R181" s="7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15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4"/>
        <v>42067.991238425922</v>
      </c>
      <c r="L182" s="13">
        <f t="shared" si="15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11">
        <f t="shared" si="12"/>
        <v>33.416666666666664</v>
      </c>
      <c r="R182" s="7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15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4"/>
        <v>42147.741840277777</v>
      </c>
      <c r="L183" s="13">
        <f t="shared" si="15"/>
        <v>42177.741840277777</v>
      </c>
      <c r="M183" t="b">
        <v>0</v>
      </c>
      <c r="N183">
        <v>4</v>
      </c>
      <c r="O183" t="b">
        <v>0</v>
      </c>
      <c r="P183" t="s">
        <v>8268</v>
      </c>
      <c r="Q183" s="11">
        <f t="shared" si="12"/>
        <v>21.092608822670172</v>
      </c>
      <c r="R183" s="7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15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4"/>
        <v>42712.011944444443</v>
      </c>
      <c r="L184" s="13">
        <f t="shared" si="15"/>
        <v>42742.011944444443</v>
      </c>
      <c r="M184" t="b">
        <v>0</v>
      </c>
      <c r="N184">
        <v>0</v>
      </c>
      <c r="O184" t="b">
        <v>0</v>
      </c>
      <c r="P184" t="s">
        <v>8268</v>
      </c>
      <c r="Q184" s="11">
        <f t="shared" si="12"/>
        <v>0</v>
      </c>
      <c r="R184" s="7">
        <f t="shared" si="13"/>
        <v>0</v>
      </c>
      <c r="S184" t="str">
        <f t="shared" si="16"/>
        <v>film &amp; video</v>
      </c>
      <c r="T184" t="str">
        <f t="shared" si="17"/>
        <v>drama</v>
      </c>
    </row>
    <row r="185" spans="1:20" ht="15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4"/>
        <v>41939.810300925928</v>
      </c>
      <c r="L185" s="13">
        <f t="shared" si="15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11">
        <f t="shared" si="12"/>
        <v>35.856000000000002</v>
      </c>
      <c r="R185" s="7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15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4"/>
        <v>41825.791226851856</v>
      </c>
      <c r="L186" s="13">
        <f t="shared" si="15"/>
        <v>41883.165972222225</v>
      </c>
      <c r="M186" t="b">
        <v>0</v>
      </c>
      <c r="N186">
        <v>2</v>
      </c>
      <c r="O186" t="b">
        <v>0</v>
      </c>
      <c r="P186" t="s">
        <v>8268</v>
      </c>
      <c r="Q186" s="11">
        <f t="shared" si="12"/>
        <v>3.4000000000000004</v>
      </c>
      <c r="R186" s="7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5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4"/>
        <v>42570.91133101852</v>
      </c>
      <c r="L187" s="13">
        <f t="shared" si="15"/>
        <v>42600.91133101852</v>
      </c>
      <c r="M187" t="b">
        <v>0</v>
      </c>
      <c r="N187">
        <v>10</v>
      </c>
      <c r="O187" t="b">
        <v>0</v>
      </c>
      <c r="P187" t="s">
        <v>8268</v>
      </c>
      <c r="Q187" s="11">
        <f t="shared" si="12"/>
        <v>5.5</v>
      </c>
      <c r="R187" s="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15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4"/>
        <v>42767.812893518523</v>
      </c>
      <c r="L188" s="13">
        <f t="shared" si="15"/>
        <v>42797.833333333328</v>
      </c>
      <c r="M188" t="b">
        <v>0</v>
      </c>
      <c r="N188">
        <v>0</v>
      </c>
      <c r="O188" t="b">
        <v>0</v>
      </c>
      <c r="P188" t="s">
        <v>8268</v>
      </c>
      <c r="Q188" s="11">
        <f t="shared" si="12"/>
        <v>0</v>
      </c>
      <c r="R188" s="7">
        <f t="shared" si="13"/>
        <v>0</v>
      </c>
      <c r="S188" t="str">
        <f t="shared" si="16"/>
        <v>film &amp; video</v>
      </c>
      <c r="T188" t="str">
        <f t="shared" si="17"/>
        <v>drama</v>
      </c>
    </row>
    <row r="189" spans="1:20" ht="15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4"/>
        <v>42182.234456018516</v>
      </c>
      <c r="L189" s="13">
        <f t="shared" si="15"/>
        <v>42206.290972222225</v>
      </c>
      <c r="M189" t="b">
        <v>0</v>
      </c>
      <c r="N189">
        <v>5</v>
      </c>
      <c r="O189" t="b">
        <v>0</v>
      </c>
      <c r="P189" t="s">
        <v>8268</v>
      </c>
      <c r="Q189" s="11">
        <f t="shared" si="12"/>
        <v>16</v>
      </c>
      <c r="R189" s="7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15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4"/>
        <v>41857.18304398148</v>
      </c>
      <c r="L190" s="13">
        <f t="shared" si="15"/>
        <v>41887.18304398148</v>
      </c>
      <c r="M190" t="b">
        <v>0</v>
      </c>
      <c r="N190">
        <v>0</v>
      </c>
      <c r="O190" t="b">
        <v>0</v>
      </c>
      <c r="P190" t="s">
        <v>8268</v>
      </c>
      <c r="Q190" s="11">
        <f t="shared" si="12"/>
        <v>0</v>
      </c>
      <c r="R190" s="7">
        <f t="shared" si="13"/>
        <v>0</v>
      </c>
      <c r="S190" t="str">
        <f t="shared" si="16"/>
        <v>film &amp; video</v>
      </c>
      <c r="T190" t="str">
        <f t="shared" si="17"/>
        <v>drama</v>
      </c>
    </row>
    <row r="191" spans="1:20" ht="15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4"/>
        <v>42556.690706018519</v>
      </c>
      <c r="L191" s="13">
        <f t="shared" si="15"/>
        <v>42616.690706018519</v>
      </c>
      <c r="M191" t="b">
        <v>0</v>
      </c>
      <c r="N191">
        <v>5</v>
      </c>
      <c r="O191" t="b">
        <v>0</v>
      </c>
      <c r="P191" t="s">
        <v>8268</v>
      </c>
      <c r="Q191" s="11">
        <f t="shared" si="12"/>
        <v>6.8999999999999992E-2</v>
      </c>
      <c r="R191" s="7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5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4"/>
        <v>42527.650995370372</v>
      </c>
      <c r="L192" s="13">
        <f t="shared" si="15"/>
        <v>42537.650995370372</v>
      </c>
      <c r="M192" t="b">
        <v>0</v>
      </c>
      <c r="N192">
        <v>1</v>
      </c>
      <c r="O192" t="b">
        <v>0</v>
      </c>
      <c r="P192" t="s">
        <v>8268</v>
      </c>
      <c r="Q192" s="11">
        <f t="shared" si="12"/>
        <v>0.41666666666666669</v>
      </c>
      <c r="R192" s="7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15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4"/>
        <v>42239.441412037035</v>
      </c>
      <c r="L193" s="13">
        <f t="shared" si="15"/>
        <v>42279.441412037035</v>
      </c>
      <c r="M193" t="b">
        <v>0</v>
      </c>
      <c r="N193">
        <v>3</v>
      </c>
      <c r="O193" t="b">
        <v>0</v>
      </c>
      <c r="P193" t="s">
        <v>8268</v>
      </c>
      <c r="Q193" s="11">
        <f t="shared" si="12"/>
        <v>5</v>
      </c>
      <c r="R193" s="7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15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14"/>
        <v>41899.792037037041</v>
      </c>
      <c r="L194" s="13">
        <f t="shared" si="15"/>
        <v>41929.792037037041</v>
      </c>
      <c r="M194" t="b">
        <v>0</v>
      </c>
      <c r="N194">
        <v>3</v>
      </c>
      <c r="O194" t="b">
        <v>0</v>
      </c>
      <c r="P194" t="s">
        <v>8268</v>
      </c>
      <c r="Q194" s="11">
        <f t="shared" ref="Q194:Q257" si="18">(E194/D194)*100</f>
        <v>1.6999999999999999E-3</v>
      </c>
      <c r="R194" s="7">
        <f t="shared" ref="R194:R257" si="19">IFERROR(E194/N194,0)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15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20">(((J195/60)/60)/24)+DATE(1970,1,1)</f>
        <v>41911.934791666667</v>
      </c>
      <c r="L195" s="13">
        <f t="shared" ref="L195:L258" si="21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11">
        <f t="shared" si="18"/>
        <v>0</v>
      </c>
      <c r="R195" s="7">
        <f t="shared" si="19"/>
        <v>0</v>
      </c>
      <c r="S195" t="str">
        <f t="shared" ref="S195:S258" si="22">LEFT(P195,SEARCH("/",P195,1)-1)</f>
        <v>film &amp; video</v>
      </c>
      <c r="T195" t="str">
        <f t="shared" ref="T195:T258" si="23">RIGHT(P195,LEN(P195)-SEARCH("/",P195))</f>
        <v>drama</v>
      </c>
    </row>
    <row r="196" spans="1:20" ht="15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20"/>
        <v>42375.996886574074</v>
      </c>
      <c r="L196" s="13">
        <f t="shared" si="21"/>
        <v>42435.996886574074</v>
      </c>
      <c r="M196" t="b">
        <v>0</v>
      </c>
      <c r="N196">
        <v>3</v>
      </c>
      <c r="O196" t="b">
        <v>0</v>
      </c>
      <c r="P196" t="s">
        <v>8268</v>
      </c>
      <c r="Q196" s="11">
        <f t="shared" si="18"/>
        <v>0.12</v>
      </c>
      <c r="R196" s="7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15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20"/>
        <v>42135.67050925926</v>
      </c>
      <c r="L197" s="13">
        <f t="shared" si="21"/>
        <v>42195.67050925926</v>
      </c>
      <c r="M197" t="b">
        <v>0</v>
      </c>
      <c r="N197">
        <v>0</v>
      </c>
      <c r="O197" t="b">
        <v>0</v>
      </c>
      <c r="P197" t="s">
        <v>8268</v>
      </c>
      <c r="Q197" s="11">
        <f t="shared" si="18"/>
        <v>0</v>
      </c>
      <c r="R197" s="7">
        <f t="shared" si="19"/>
        <v>0</v>
      </c>
      <c r="S197" t="str">
        <f t="shared" si="22"/>
        <v>film &amp; video</v>
      </c>
      <c r="T197" t="str">
        <f t="shared" si="23"/>
        <v>drama</v>
      </c>
    </row>
    <row r="198" spans="1:20" ht="15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20"/>
        <v>42259.542800925927</v>
      </c>
      <c r="L198" s="13">
        <f t="shared" si="21"/>
        <v>42287.875</v>
      </c>
      <c r="M198" t="b">
        <v>0</v>
      </c>
      <c r="N198">
        <v>19</v>
      </c>
      <c r="O198" t="b">
        <v>0</v>
      </c>
      <c r="P198" t="s">
        <v>8268</v>
      </c>
      <c r="Q198" s="11">
        <f t="shared" si="18"/>
        <v>41.857142857142861</v>
      </c>
      <c r="R198" s="7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15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20"/>
        <v>42741.848379629635</v>
      </c>
      <c r="L199" s="13">
        <f t="shared" si="21"/>
        <v>42783.875</v>
      </c>
      <c r="M199" t="b">
        <v>0</v>
      </c>
      <c r="N199">
        <v>8</v>
      </c>
      <c r="O199" t="b">
        <v>0</v>
      </c>
      <c r="P199" t="s">
        <v>8268</v>
      </c>
      <c r="Q199" s="11">
        <f t="shared" si="18"/>
        <v>10.48</v>
      </c>
      <c r="R199" s="7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15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20"/>
        <v>41887.383356481485</v>
      </c>
      <c r="L200" s="13">
        <f t="shared" si="21"/>
        <v>41917.383356481485</v>
      </c>
      <c r="M200" t="b">
        <v>0</v>
      </c>
      <c r="N200">
        <v>6</v>
      </c>
      <c r="O200" t="b">
        <v>0</v>
      </c>
      <c r="P200" t="s">
        <v>8268</v>
      </c>
      <c r="Q200" s="11">
        <f t="shared" si="18"/>
        <v>1.1159999999999999</v>
      </c>
      <c r="R200" s="7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15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20"/>
        <v>42584.123865740738</v>
      </c>
      <c r="L201" s="13">
        <f t="shared" si="21"/>
        <v>42614.123865740738</v>
      </c>
      <c r="M201" t="b">
        <v>0</v>
      </c>
      <c r="N201">
        <v>0</v>
      </c>
      <c r="O201" t="b">
        <v>0</v>
      </c>
      <c r="P201" t="s">
        <v>8268</v>
      </c>
      <c r="Q201" s="11">
        <f t="shared" si="18"/>
        <v>0</v>
      </c>
      <c r="R201" s="7">
        <f t="shared" si="19"/>
        <v>0</v>
      </c>
      <c r="S201" t="str">
        <f t="shared" si="22"/>
        <v>film &amp; video</v>
      </c>
      <c r="T201" t="str">
        <f t="shared" si="23"/>
        <v>drama</v>
      </c>
    </row>
    <row r="202" spans="1:20" ht="15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20"/>
        <v>41867.083368055559</v>
      </c>
      <c r="L202" s="13">
        <f t="shared" si="21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11">
        <f t="shared" si="18"/>
        <v>26.192500000000003</v>
      </c>
      <c r="R202" s="7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15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20"/>
        <v>42023.818622685183</v>
      </c>
      <c r="L203" s="13">
        <f t="shared" si="21"/>
        <v>42043.818622685183</v>
      </c>
      <c r="M203" t="b">
        <v>0</v>
      </c>
      <c r="N203">
        <v>7</v>
      </c>
      <c r="O203" t="b">
        <v>0</v>
      </c>
      <c r="P203" t="s">
        <v>8268</v>
      </c>
      <c r="Q203" s="11">
        <f t="shared" si="18"/>
        <v>58.461538461538467</v>
      </c>
      <c r="R203" s="7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5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20"/>
        <v>42255.927824074075</v>
      </c>
      <c r="L204" s="13">
        <f t="shared" si="21"/>
        <v>42285.874305555553</v>
      </c>
      <c r="M204" t="b">
        <v>0</v>
      </c>
      <c r="N204">
        <v>0</v>
      </c>
      <c r="O204" t="b">
        <v>0</v>
      </c>
      <c r="P204" t="s">
        <v>8268</v>
      </c>
      <c r="Q204" s="11">
        <f t="shared" si="18"/>
        <v>0</v>
      </c>
      <c r="R204" s="7">
        <f t="shared" si="19"/>
        <v>0</v>
      </c>
      <c r="S204" t="str">
        <f t="shared" si="22"/>
        <v>film &amp; video</v>
      </c>
      <c r="T204" t="str">
        <f t="shared" si="23"/>
        <v>drama</v>
      </c>
    </row>
    <row r="205" spans="1:20" ht="15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20"/>
        <v>41973.847962962958</v>
      </c>
      <c r="L205" s="13">
        <f t="shared" si="21"/>
        <v>42033.847962962958</v>
      </c>
      <c r="M205" t="b">
        <v>0</v>
      </c>
      <c r="N205">
        <v>8</v>
      </c>
      <c r="O205" t="b">
        <v>0</v>
      </c>
      <c r="P205" t="s">
        <v>8268</v>
      </c>
      <c r="Q205" s="11">
        <f t="shared" si="18"/>
        <v>29.84</v>
      </c>
      <c r="R205" s="7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15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20"/>
        <v>42556.583368055552</v>
      </c>
      <c r="L206" s="13">
        <f t="shared" si="21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11">
        <f t="shared" si="18"/>
        <v>50.721666666666664</v>
      </c>
      <c r="R206" s="7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15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20"/>
        <v>42248.632199074069</v>
      </c>
      <c r="L207" s="13">
        <f t="shared" si="21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11">
        <f t="shared" si="18"/>
        <v>16.25</v>
      </c>
      <c r="R207" s="7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15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20"/>
        <v>42567.004432870366</v>
      </c>
      <c r="L208" s="13">
        <f t="shared" si="21"/>
        <v>42588.004432870366</v>
      </c>
      <c r="M208" t="b">
        <v>0</v>
      </c>
      <c r="N208">
        <v>0</v>
      </c>
      <c r="O208" t="b">
        <v>0</v>
      </c>
      <c r="P208" t="s">
        <v>8268</v>
      </c>
      <c r="Q208" s="11">
        <f t="shared" si="18"/>
        <v>0</v>
      </c>
      <c r="R208" s="7">
        <f t="shared" si="19"/>
        <v>0</v>
      </c>
      <c r="S208" t="str">
        <f t="shared" si="22"/>
        <v>film &amp; video</v>
      </c>
      <c r="T208" t="str">
        <f t="shared" si="23"/>
        <v>drama</v>
      </c>
    </row>
    <row r="209" spans="1:20" ht="15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20"/>
        <v>41978.197199074071</v>
      </c>
      <c r="L209" s="13">
        <f t="shared" si="21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11">
        <f t="shared" si="18"/>
        <v>15.214285714285714</v>
      </c>
      <c r="R209" s="7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15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20"/>
        <v>41959.369988425926</v>
      </c>
      <c r="L210" s="13">
        <f t="shared" si="21"/>
        <v>41989.369988425926</v>
      </c>
      <c r="M210" t="b">
        <v>0</v>
      </c>
      <c r="N210">
        <v>0</v>
      </c>
      <c r="O210" t="b">
        <v>0</v>
      </c>
      <c r="P210" t="s">
        <v>8268</v>
      </c>
      <c r="Q210" s="11">
        <f t="shared" si="18"/>
        <v>0</v>
      </c>
      <c r="R210" s="7">
        <f t="shared" si="19"/>
        <v>0</v>
      </c>
      <c r="S210" t="str">
        <f t="shared" si="22"/>
        <v>film &amp; video</v>
      </c>
      <c r="T210" t="str">
        <f t="shared" si="23"/>
        <v>drama</v>
      </c>
    </row>
    <row r="211" spans="1:20" ht="15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20"/>
        <v>42165.922858796301</v>
      </c>
      <c r="L211" s="13">
        <f t="shared" si="21"/>
        <v>42195.922858796301</v>
      </c>
      <c r="M211" t="b">
        <v>0</v>
      </c>
      <c r="N211">
        <v>0</v>
      </c>
      <c r="O211" t="b">
        <v>0</v>
      </c>
      <c r="P211" t="s">
        <v>8268</v>
      </c>
      <c r="Q211" s="11">
        <f t="shared" si="18"/>
        <v>0</v>
      </c>
      <c r="R211" s="7">
        <f t="shared" si="19"/>
        <v>0</v>
      </c>
      <c r="S211" t="str">
        <f t="shared" si="22"/>
        <v>film &amp; video</v>
      </c>
      <c r="T211" t="str">
        <f t="shared" si="23"/>
        <v>drama</v>
      </c>
    </row>
    <row r="212" spans="1:20" ht="15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20"/>
        <v>42249.064722222218</v>
      </c>
      <c r="L212" s="13">
        <f t="shared" si="21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11">
        <f t="shared" si="18"/>
        <v>25.25</v>
      </c>
      <c r="R212" s="7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15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20"/>
        <v>42236.159918981488</v>
      </c>
      <c r="L213" s="13">
        <f t="shared" si="21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11">
        <f t="shared" si="18"/>
        <v>44.6</v>
      </c>
      <c r="R213" s="7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15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20"/>
        <v>42416.881018518514</v>
      </c>
      <c r="L214" s="13">
        <f t="shared" si="21"/>
        <v>42476.839351851857</v>
      </c>
      <c r="M214" t="b">
        <v>0</v>
      </c>
      <c r="N214">
        <v>1</v>
      </c>
      <c r="O214" t="b">
        <v>0</v>
      </c>
      <c r="P214" t="s">
        <v>8268</v>
      </c>
      <c r="Q214" s="11">
        <f t="shared" si="18"/>
        <v>1.5873015873015872E-2</v>
      </c>
      <c r="R214" s="7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15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20"/>
        <v>42202.594293981485</v>
      </c>
      <c r="L215" s="13">
        <f t="shared" si="21"/>
        <v>42232.587974537033</v>
      </c>
      <c r="M215" t="b">
        <v>0</v>
      </c>
      <c r="N215">
        <v>1</v>
      </c>
      <c r="O215" t="b">
        <v>0</v>
      </c>
      <c r="P215" t="s">
        <v>8268</v>
      </c>
      <c r="Q215" s="11">
        <f t="shared" si="18"/>
        <v>0.04</v>
      </c>
      <c r="R215" s="7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15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20"/>
        <v>42009.64061342593</v>
      </c>
      <c r="L216" s="13">
        <f t="shared" si="21"/>
        <v>42069.64061342593</v>
      </c>
      <c r="M216" t="b">
        <v>0</v>
      </c>
      <c r="N216">
        <v>1</v>
      </c>
      <c r="O216" t="b">
        <v>0</v>
      </c>
      <c r="P216" t="s">
        <v>8268</v>
      </c>
      <c r="Q216" s="11">
        <f t="shared" si="18"/>
        <v>8.0000000000000002E-3</v>
      </c>
      <c r="R216" s="7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15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20"/>
        <v>42375.230115740742</v>
      </c>
      <c r="L217" s="13">
        <f t="shared" si="21"/>
        <v>42417.999305555553</v>
      </c>
      <c r="M217" t="b">
        <v>0</v>
      </c>
      <c r="N217">
        <v>1</v>
      </c>
      <c r="O217" t="b">
        <v>0</v>
      </c>
      <c r="P217" t="s">
        <v>8268</v>
      </c>
      <c r="Q217" s="11">
        <f t="shared" si="18"/>
        <v>0.22727272727272727</v>
      </c>
      <c r="R217" s="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15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20"/>
        <v>42066.958761574075</v>
      </c>
      <c r="L218" s="13">
        <f t="shared" si="21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11">
        <f t="shared" si="18"/>
        <v>55.698440000000005</v>
      </c>
      <c r="R218" s="7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5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20"/>
        <v>41970.64061342593</v>
      </c>
      <c r="L219" s="13">
        <f t="shared" si="21"/>
        <v>42001.64061342593</v>
      </c>
      <c r="M219" t="b">
        <v>0</v>
      </c>
      <c r="N219">
        <v>38</v>
      </c>
      <c r="O219" t="b">
        <v>0</v>
      </c>
      <c r="P219" t="s">
        <v>8268</v>
      </c>
      <c r="Q219" s="11">
        <f t="shared" si="18"/>
        <v>11.943</v>
      </c>
      <c r="R219" s="7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15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20"/>
        <v>42079.628344907411</v>
      </c>
      <c r="L220" s="13">
        <f t="shared" si="21"/>
        <v>42139.628344907411</v>
      </c>
      <c r="M220" t="b">
        <v>0</v>
      </c>
      <c r="N220">
        <v>1</v>
      </c>
      <c r="O220" t="b">
        <v>0</v>
      </c>
      <c r="P220" t="s">
        <v>8268</v>
      </c>
      <c r="Q220" s="11">
        <f t="shared" si="18"/>
        <v>2</v>
      </c>
      <c r="R220" s="7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15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20"/>
        <v>42429.326678240745</v>
      </c>
      <c r="L221" s="13">
        <f t="shared" si="21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11">
        <f t="shared" si="18"/>
        <v>17.630000000000003</v>
      </c>
      <c r="R221" s="7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15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20"/>
        <v>42195.643865740742</v>
      </c>
      <c r="L222" s="13">
        <f t="shared" si="21"/>
        <v>42236.837499999994</v>
      </c>
      <c r="M222" t="b">
        <v>0</v>
      </c>
      <c r="N222">
        <v>3</v>
      </c>
      <c r="O222" t="b">
        <v>0</v>
      </c>
      <c r="P222" t="s">
        <v>8268</v>
      </c>
      <c r="Q222" s="11">
        <f t="shared" si="18"/>
        <v>0.72</v>
      </c>
      <c r="R222" s="7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5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20"/>
        <v>42031.837546296301</v>
      </c>
      <c r="L223" s="13">
        <f t="shared" si="21"/>
        <v>42091.79587962963</v>
      </c>
      <c r="M223" t="b">
        <v>0</v>
      </c>
      <c r="N223">
        <v>0</v>
      </c>
      <c r="O223" t="b">
        <v>0</v>
      </c>
      <c r="P223" t="s">
        <v>8268</v>
      </c>
      <c r="Q223" s="11">
        <f t="shared" si="18"/>
        <v>0</v>
      </c>
      <c r="R223" s="7">
        <f t="shared" si="19"/>
        <v>0</v>
      </c>
      <c r="S223" t="str">
        <f t="shared" si="22"/>
        <v>film &amp; video</v>
      </c>
      <c r="T223" t="str">
        <f t="shared" si="23"/>
        <v>drama</v>
      </c>
    </row>
    <row r="224" spans="1:20" ht="15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20"/>
        <v>42031.769884259258</v>
      </c>
      <c r="L224" s="13">
        <f t="shared" si="21"/>
        <v>42090.110416666663</v>
      </c>
      <c r="M224" t="b">
        <v>0</v>
      </c>
      <c r="N224">
        <v>2</v>
      </c>
      <c r="O224" t="b">
        <v>0</v>
      </c>
      <c r="P224" t="s">
        <v>8268</v>
      </c>
      <c r="Q224" s="11">
        <f t="shared" si="18"/>
        <v>13</v>
      </c>
      <c r="R224" s="7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15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20"/>
        <v>42482.048032407409</v>
      </c>
      <c r="L225" s="13">
        <f t="shared" si="21"/>
        <v>42512.045138888891</v>
      </c>
      <c r="M225" t="b">
        <v>0</v>
      </c>
      <c r="N225">
        <v>0</v>
      </c>
      <c r="O225" t="b">
        <v>0</v>
      </c>
      <c r="P225" t="s">
        <v>8268</v>
      </c>
      <c r="Q225" s="11">
        <f t="shared" si="18"/>
        <v>0</v>
      </c>
      <c r="R225" s="7">
        <f t="shared" si="19"/>
        <v>0</v>
      </c>
      <c r="S225" t="str">
        <f t="shared" si="22"/>
        <v>film &amp; video</v>
      </c>
      <c r="T225" t="str">
        <f t="shared" si="23"/>
        <v>drama</v>
      </c>
    </row>
    <row r="226" spans="1:20" ht="15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20"/>
        <v>42135.235254629632</v>
      </c>
      <c r="L226" s="13">
        <f t="shared" si="21"/>
        <v>42195.235254629632</v>
      </c>
      <c r="M226" t="b">
        <v>0</v>
      </c>
      <c r="N226">
        <v>0</v>
      </c>
      <c r="O226" t="b">
        <v>0</v>
      </c>
      <c r="P226" t="s">
        <v>8268</v>
      </c>
      <c r="Q226" s="11">
        <f t="shared" si="18"/>
        <v>0</v>
      </c>
      <c r="R226" s="7">
        <f t="shared" si="19"/>
        <v>0</v>
      </c>
      <c r="S226" t="str">
        <f t="shared" si="22"/>
        <v>film &amp; video</v>
      </c>
      <c r="T226" t="str">
        <f t="shared" si="23"/>
        <v>drama</v>
      </c>
    </row>
    <row r="227" spans="1:20" ht="15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20"/>
        <v>42438.961273148147</v>
      </c>
      <c r="L227" s="13">
        <f t="shared" si="21"/>
        <v>42468.919606481482</v>
      </c>
      <c r="M227" t="b">
        <v>0</v>
      </c>
      <c r="N227">
        <v>0</v>
      </c>
      <c r="O227" t="b">
        <v>0</v>
      </c>
      <c r="P227" t="s">
        <v>8268</v>
      </c>
      <c r="Q227" s="11">
        <f t="shared" si="18"/>
        <v>0</v>
      </c>
      <c r="R227" s="7">
        <f t="shared" si="19"/>
        <v>0</v>
      </c>
      <c r="S227" t="str">
        <f t="shared" si="22"/>
        <v>film &amp; video</v>
      </c>
      <c r="T227" t="str">
        <f t="shared" si="23"/>
        <v>drama</v>
      </c>
    </row>
    <row r="228" spans="1:20" ht="1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20"/>
        <v>42106.666018518517</v>
      </c>
      <c r="L228" s="13">
        <f t="shared" si="21"/>
        <v>42155.395138888889</v>
      </c>
      <c r="M228" t="b">
        <v>0</v>
      </c>
      <c r="N228">
        <v>2</v>
      </c>
      <c r="O228" t="b">
        <v>0</v>
      </c>
      <c r="P228" t="s">
        <v>8268</v>
      </c>
      <c r="Q228" s="11">
        <f t="shared" si="18"/>
        <v>0.86206896551724133</v>
      </c>
      <c r="R228" s="7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1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20"/>
        <v>42164.893993055557</v>
      </c>
      <c r="L229" s="13">
        <f t="shared" si="21"/>
        <v>42194.893993055557</v>
      </c>
      <c r="M229" t="b">
        <v>0</v>
      </c>
      <c r="N229">
        <v>0</v>
      </c>
      <c r="O229" t="b">
        <v>0</v>
      </c>
      <c r="P229" t="s">
        <v>8268</v>
      </c>
      <c r="Q229" s="11">
        <f t="shared" si="18"/>
        <v>0</v>
      </c>
      <c r="R229" s="7">
        <f t="shared" si="19"/>
        <v>0</v>
      </c>
      <c r="S229" t="str">
        <f t="shared" si="22"/>
        <v>film &amp; video</v>
      </c>
      <c r="T229" t="str">
        <f t="shared" si="23"/>
        <v>drama</v>
      </c>
    </row>
    <row r="230" spans="1:20" ht="15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20"/>
        <v>42096.686400462961</v>
      </c>
      <c r="L230" s="13">
        <f t="shared" si="21"/>
        <v>42156.686400462961</v>
      </c>
      <c r="M230" t="b">
        <v>0</v>
      </c>
      <c r="N230">
        <v>0</v>
      </c>
      <c r="O230" t="b">
        <v>0</v>
      </c>
      <c r="P230" t="s">
        <v>8268</v>
      </c>
      <c r="Q230" s="11">
        <f t="shared" si="18"/>
        <v>0</v>
      </c>
      <c r="R230" s="7">
        <f t="shared" si="19"/>
        <v>0</v>
      </c>
      <c r="S230" t="str">
        <f t="shared" si="22"/>
        <v>film &amp; video</v>
      </c>
      <c r="T230" t="str">
        <f t="shared" si="23"/>
        <v>drama</v>
      </c>
    </row>
    <row r="231" spans="1:20" ht="15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20"/>
        <v>42383.933993055558</v>
      </c>
      <c r="L231" s="13">
        <f t="shared" si="21"/>
        <v>42413.933993055558</v>
      </c>
      <c r="M231" t="b">
        <v>0</v>
      </c>
      <c r="N231">
        <v>0</v>
      </c>
      <c r="O231" t="b">
        <v>0</v>
      </c>
      <c r="P231" t="s">
        <v>8268</v>
      </c>
      <c r="Q231" s="11">
        <f t="shared" si="18"/>
        <v>0</v>
      </c>
      <c r="R231" s="7">
        <f t="shared" si="19"/>
        <v>0</v>
      </c>
      <c r="S231" t="str">
        <f t="shared" si="22"/>
        <v>film &amp; video</v>
      </c>
      <c r="T231" t="str">
        <f t="shared" si="23"/>
        <v>drama</v>
      </c>
    </row>
    <row r="232" spans="1:20" ht="15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20"/>
        <v>42129.777210648142</v>
      </c>
      <c r="L232" s="13">
        <f t="shared" si="21"/>
        <v>42159.777210648142</v>
      </c>
      <c r="M232" t="b">
        <v>0</v>
      </c>
      <c r="N232">
        <v>2</v>
      </c>
      <c r="O232" t="b">
        <v>0</v>
      </c>
      <c r="P232" t="s">
        <v>8268</v>
      </c>
      <c r="Q232" s="11">
        <f t="shared" si="18"/>
        <v>0.4</v>
      </c>
      <c r="R232" s="7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15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20"/>
        <v>42341.958923611113</v>
      </c>
      <c r="L233" s="13">
        <f t="shared" si="21"/>
        <v>42371.958923611113</v>
      </c>
      <c r="M233" t="b">
        <v>0</v>
      </c>
      <c r="N233">
        <v>0</v>
      </c>
      <c r="O233" t="b">
        <v>0</v>
      </c>
      <c r="P233" t="s">
        <v>8268</v>
      </c>
      <c r="Q233" s="11">
        <f t="shared" si="18"/>
        <v>0</v>
      </c>
      <c r="R233" s="7">
        <f t="shared" si="19"/>
        <v>0</v>
      </c>
      <c r="S233" t="str">
        <f t="shared" si="22"/>
        <v>film &amp; video</v>
      </c>
      <c r="T233" t="str">
        <f t="shared" si="23"/>
        <v>drama</v>
      </c>
    </row>
    <row r="234" spans="1:20" ht="15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20"/>
        <v>42032.82576388889</v>
      </c>
      <c r="L234" s="13">
        <f t="shared" si="21"/>
        <v>42062.82576388889</v>
      </c>
      <c r="M234" t="b">
        <v>0</v>
      </c>
      <c r="N234">
        <v>7</v>
      </c>
      <c r="O234" t="b">
        <v>0</v>
      </c>
      <c r="P234" t="s">
        <v>8268</v>
      </c>
      <c r="Q234" s="11">
        <f t="shared" si="18"/>
        <v>2.75</v>
      </c>
      <c r="R234" s="7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15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20"/>
        <v>42612.911712962959</v>
      </c>
      <c r="L235" s="13">
        <f t="shared" si="21"/>
        <v>42642.911712962959</v>
      </c>
      <c r="M235" t="b">
        <v>0</v>
      </c>
      <c r="N235">
        <v>0</v>
      </c>
      <c r="O235" t="b">
        <v>0</v>
      </c>
      <c r="P235" t="s">
        <v>8268</v>
      </c>
      <c r="Q235" s="11">
        <f t="shared" si="18"/>
        <v>0</v>
      </c>
      <c r="R235" s="7">
        <f t="shared" si="19"/>
        <v>0</v>
      </c>
      <c r="S235" t="str">
        <f t="shared" si="22"/>
        <v>film &amp; video</v>
      </c>
      <c r="T235" t="str">
        <f t="shared" si="23"/>
        <v>drama</v>
      </c>
    </row>
    <row r="236" spans="1:20" ht="15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20"/>
        <v>42136.035405092596</v>
      </c>
      <c r="L236" s="13">
        <f t="shared" si="21"/>
        <v>42176.035405092596</v>
      </c>
      <c r="M236" t="b">
        <v>0</v>
      </c>
      <c r="N236">
        <v>5</v>
      </c>
      <c r="O236" t="b">
        <v>0</v>
      </c>
      <c r="P236" t="s">
        <v>8268</v>
      </c>
      <c r="Q236" s="11">
        <f t="shared" si="18"/>
        <v>40.1</v>
      </c>
      <c r="R236" s="7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15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20"/>
        <v>42164.908530092594</v>
      </c>
      <c r="L237" s="13">
        <f t="shared" si="21"/>
        <v>42194.908530092594</v>
      </c>
      <c r="M237" t="b">
        <v>0</v>
      </c>
      <c r="N237">
        <v>0</v>
      </c>
      <c r="O237" t="b">
        <v>0</v>
      </c>
      <c r="P237" t="s">
        <v>8268</v>
      </c>
      <c r="Q237" s="11">
        <f t="shared" si="18"/>
        <v>0</v>
      </c>
      <c r="R237" s="7">
        <f t="shared" si="19"/>
        <v>0</v>
      </c>
      <c r="S237" t="str">
        <f t="shared" si="22"/>
        <v>film &amp; video</v>
      </c>
      <c r="T237" t="str">
        <f t="shared" si="23"/>
        <v>drama</v>
      </c>
    </row>
    <row r="238" spans="1:20" ht="15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20"/>
        <v>42321.08447916666</v>
      </c>
      <c r="L238" s="13">
        <f t="shared" si="21"/>
        <v>42374</v>
      </c>
      <c r="M238" t="b">
        <v>0</v>
      </c>
      <c r="N238">
        <v>0</v>
      </c>
      <c r="O238" t="b">
        <v>0</v>
      </c>
      <c r="P238" t="s">
        <v>8268</v>
      </c>
      <c r="Q238" s="11">
        <f t="shared" si="18"/>
        <v>0</v>
      </c>
      <c r="R238" s="7">
        <f t="shared" si="19"/>
        <v>0</v>
      </c>
      <c r="S238" t="str">
        <f t="shared" si="22"/>
        <v>film &amp; video</v>
      </c>
      <c r="T238" t="str">
        <f t="shared" si="23"/>
        <v>drama</v>
      </c>
    </row>
    <row r="239" spans="1:20" ht="15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20"/>
        <v>42377.577187499999</v>
      </c>
      <c r="L239" s="13">
        <f t="shared" si="21"/>
        <v>42437.577187499999</v>
      </c>
      <c r="M239" t="b">
        <v>0</v>
      </c>
      <c r="N239">
        <v>1</v>
      </c>
      <c r="O239" t="b">
        <v>0</v>
      </c>
      <c r="P239" t="s">
        <v>8268</v>
      </c>
      <c r="Q239" s="11">
        <f t="shared" si="18"/>
        <v>0.33333333333333337</v>
      </c>
      <c r="R239" s="7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15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20"/>
        <v>42713.962499999994</v>
      </c>
      <c r="L240" s="13">
        <f t="shared" si="21"/>
        <v>42734.375</v>
      </c>
      <c r="M240" t="b">
        <v>0</v>
      </c>
      <c r="N240">
        <v>0</v>
      </c>
      <c r="O240" t="b">
        <v>0</v>
      </c>
      <c r="P240" t="s">
        <v>8268</v>
      </c>
      <c r="Q240" s="11">
        <f t="shared" si="18"/>
        <v>0</v>
      </c>
      <c r="R240" s="7">
        <f t="shared" si="19"/>
        <v>0</v>
      </c>
      <c r="S240" t="str">
        <f t="shared" si="22"/>
        <v>film &amp; video</v>
      </c>
      <c r="T240" t="str">
        <f t="shared" si="23"/>
        <v>drama</v>
      </c>
    </row>
    <row r="241" spans="1:20" ht="15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20"/>
        <v>42297.110300925924</v>
      </c>
      <c r="L241" s="13">
        <f t="shared" si="21"/>
        <v>42316.5</v>
      </c>
      <c r="M241" t="b">
        <v>0</v>
      </c>
      <c r="N241">
        <v>5</v>
      </c>
      <c r="O241" t="b">
        <v>0</v>
      </c>
      <c r="P241" t="s">
        <v>8268</v>
      </c>
      <c r="Q241" s="11">
        <f t="shared" si="18"/>
        <v>25</v>
      </c>
      <c r="R241" s="7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15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20"/>
        <v>41354.708460648151</v>
      </c>
      <c r="L242" s="13">
        <f t="shared" si="21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11">
        <f t="shared" si="18"/>
        <v>107.63413333333334</v>
      </c>
      <c r="R242" s="7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15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20"/>
        <v>41949.697962962964</v>
      </c>
      <c r="L243" s="13">
        <f t="shared" si="21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11">
        <f t="shared" si="18"/>
        <v>112.63736263736264</v>
      </c>
      <c r="R243" s="7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15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20"/>
        <v>40862.492939814816</v>
      </c>
      <c r="L244" s="13">
        <f t="shared" si="21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11">
        <f t="shared" si="18"/>
        <v>113.46153846153845</v>
      </c>
      <c r="R244" s="7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1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20"/>
        <v>41662.047500000001</v>
      </c>
      <c r="L245" s="13">
        <f t="shared" si="21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11">
        <f t="shared" si="18"/>
        <v>102.592</v>
      </c>
      <c r="R245" s="7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15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20"/>
        <v>40213.323599537034</v>
      </c>
      <c r="L246" s="13">
        <f t="shared" si="21"/>
        <v>40253.29583333333</v>
      </c>
      <c r="M246" t="b">
        <v>1</v>
      </c>
      <c r="N246">
        <v>84</v>
      </c>
      <c r="O246" t="b">
        <v>1</v>
      </c>
      <c r="P246" t="s">
        <v>8269</v>
      </c>
      <c r="Q246" s="11">
        <f t="shared" si="18"/>
        <v>113.75714285714287</v>
      </c>
      <c r="R246" s="7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15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20"/>
        <v>41107.053067129629</v>
      </c>
      <c r="L247" s="13">
        <f t="shared" si="21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11">
        <f t="shared" si="18"/>
        <v>103.71999999999998</v>
      </c>
      <c r="R247" s="7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15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20"/>
        <v>40480.363483796296</v>
      </c>
      <c r="L248" s="13">
        <f t="shared" si="21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11">
        <f t="shared" si="18"/>
        <v>305.46000000000004</v>
      </c>
      <c r="R248" s="7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15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20"/>
        <v>40430.604328703703</v>
      </c>
      <c r="L249" s="13">
        <f t="shared" si="21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11">
        <f t="shared" si="18"/>
        <v>134.1</v>
      </c>
      <c r="R249" s="7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15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20"/>
        <v>40870.774409722224</v>
      </c>
      <c r="L250" s="13">
        <f t="shared" si="21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11">
        <f t="shared" si="18"/>
        <v>101.33294117647058</v>
      </c>
      <c r="R250" s="7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15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20"/>
        <v>40332.923842592594</v>
      </c>
      <c r="L251" s="13">
        <f t="shared" si="21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11">
        <f t="shared" si="18"/>
        <v>112.92</v>
      </c>
      <c r="R251" s="7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15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20"/>
        <v>41401.565868055557</v>
      </c>
      <c r="L252" s="13">
        <f t="shared" si="21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11">
        <f t="shared" si="18"/>
        <v>105.58333333333334</v>
      </c>
      <c r="R252" s="7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15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20"/>
        <v>41013.787569444445</v>
      </c>
      <c r="L253" s="13">
        <f t="shared" si="21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11">
        <f t="shared" si="18"/>
        <v>125.57142857142858</v>
      </c>
      <c r="R253" s="7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15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20"/>
        <v>40266.662708333337</v>
      </c>
      <c r="L254" s="13">
        <f t="shared" si="21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11">
        <f t="shared" si="18"/>
        <v>184.56</v>
      </c>
      <c r="R254" s="7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15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20"/>
        <v>40924.650868055556</v>
      </c>
      <c r="L255" s="13">
        <f t="shared" si="21"/>
        <v>40954.650868055556</v>
      </c>
      <c r="M255" t="b">
        <v>1</v>
      </c>
      <c r="N255">
        <v>7</v>
      </c>
      <c r="O255" t="b">
        <v>1</v>
      </c>
      <c r="P255" t="s">
        <v>8269</v>
      </c>
      <c r="Q255" s="11">
        <f t="shared" si="18"/>
        <v>100.73333333333335</v>
      </c>
      <c r="R255" s="7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15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20"/>
        <v>42263.952662037031</v>
      </c>
      <c r="L256" s="13">
        <f t="shared" si="21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11">
        <f t="shared" si="18"/>
        <v>116.94725</v>
      </c>
      <c r="R256" s="7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15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20"/>
        <v>40588.526412037041</v>
      </c>
      <c r="L257" s="13">
        <f t="shared" si="21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11">
        <f t="shared" si="18"/>
        <v>106.73325</v>
      </c>
      <c r="R257" s="7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15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20"/>
        <v>41319.769293981481</v>
      </c>
      <c r="L258" s="13">
        <f t="shared" si="21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11">
        <f t="shared" ref="Q258:Q321" si="24">(E258/D258)*100</f>
        <v>139.1</v>
      </c>
      <c r="R258" s="7">
        <f t="shared" ref="R258:R321" si="25">IFERROR(E258/N258,0)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15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26">(((J259/60)/60)/24)+DATE(1970,1,1)</f>
        <v>42479.626875000002</v>
      </c>
      <c r="L259" s="13">
        <f t="shared" ref="L259:L322" si="2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11">
        <f t="shared" si="24"/>
        <v>106.72648571428572</v>
      </c>
      <c r="R259" s="7">
        <f t="shared" si="25"/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RIGHT(P259,LEN(P259)-SEARCH("/",P259))</f>
        <v>documentary</v>
      </c>
    </row>
    <row r="260" spans="1:20" ht="15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26"/>
        <v>40682.051689814813</v>
      </c>
      <c r="L260" s="13">
        <f t="shared" si="2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11">
        <f t="shared" si="24"/>
        <v>191.14</v>
      </c>
      <c r="R260" s="7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15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26"/>
        <v>42072.738067129627</v>
      </c>
      <c r="L261" s="13">
        <f t="shared" si="2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11">
        <f t="shared" si="24"/>
        <v>131.93789333333334</v>
      </c>
      <c r="R261" s="7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15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26"/>
        <v>40330.755543981482</v>
      </c>
      <c r="L262" s="13">
        <f t="shared" si="2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11">
        <f t="shared" si="24"/>
        <v>106.4</v>
      </c>
      <c r="R262" s="7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15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26"/>
        <v>41017.885462962964</v>
      </c>
      <c r="L263" s="13">
        <f t="shared" si="2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11">
        <f t="shared" si="24"/>
        <v>107.4</v>
      </c>
      <c r="R263" s="7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15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26"/>
        <v>40555.24800925926</v>
      </c>
      <c r="L264" s="13">
        <f t="shared" si="2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11">
        <f t="shared" si="24"/>
        <v>240</v>
      </c>
      <c r="R264" s="7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15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26"/>
        <v>41149.954791666663</v>
      </c>
      <c r="L265" s="13">
        <f t="shared" si="2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11">
        <f t="shared" si="24"/>
        <v>118.08108</v>
      </c>
      <c r="R265" s="7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15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26"/>
        <v>41010.620312500003</v>
      </c>
      <c r="L266" s="13">
        <f t="shared" si="2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11">
        <f t="shared" si="24"/>
        <v>118.19999999999999</v>
      </c>
      <c r="R266" s="7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15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26"/>
        <v>40267.245717592588</v>
      </c>
      <c r="L267" s="13">
        <f t="shared" si="2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11">
        <f t="shared" si="24"/>
        <v>111.1</v>
      </c>
      <c r="R267" s="7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15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26"/>
        <v>40205.174849537041</v>
      </c>
      <c r="L268" s="13">
        <f t="shared" si="2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11">
        <f t="shared" si="24"/>
        <v>145.5</v>
      </c>
      <c r="R268" s="7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15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26"/>
        <v>41785.452534722222</v>
      </c>
      <c r="L269" s="13">
        <f t="shared" si="2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11">
        <f t="shared" si="24"/>
        <v>131.62883248730967</v>
      </c>
      <c r="R269" s="7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15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26"/>
        <v>40809.15252314815</v>
      </c>
      <c r="L270" s="13">
        <f t="shared" si="2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11">
        <f t="shared" si="24"/>
        <v>111.4</v>
      </c>
      <c r="R270" s="7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15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26"/>
        <v>42758.197013888886</v>
      </c>
      <c r="L271" s="13">
        <f t="shared" si="2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11">
        <f t="shared" si="24"/>
        <v>147.23376999999999</v>
      </c>
      <c r="R271" s="7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15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26"/>
        <v>40637.866550925923</v>
      </c>
      <c r="L272" s="13">
        <f t="shared" si="2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11">
        <f t="shared" si="24"/>
        <v>152.60869565217391</v>
      </c>
      <c r="R272" s="7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15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26"/>
        <v>41612.10024305556</v>
      </c>
      <c r="L273" s="13">
        <f t="shared" si="2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11">
        <f t="shared" si="24"/>
        <v>104.67999999999999</v>
      </c>
      <c r="R273" s="7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15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26"/>
        <v>40235.900358796294</v>
      </c>
      <c r="L274" s="13">
        <f t="shared" si="2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11">
        <f t="shared" si="24"/>
        <v>177.43366666666668</v>
      </c>
      <c r="R274" s="7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15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26"/>
        <v>40697.498449074075</v>
      </c>
      <c r="L275" s="13">
        <f t="shared" si="2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11">
        <f t="shared" si="24"/>
        <v>107.7758</v>
      </c>
      <c r="R275" s="7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15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26"/>
        <v>40969.912372685183</v>
      </c>
      <c r="L276" s="13">
        <f t="shared" si="2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11">
        <f t="shared" si="24"/>
        <v>156</v>
      </c>
      <c r="R276" s="7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15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26"/>
        <v>41193.032013888893</v>
      </c>
      <c r="L277" s="13">
        <f t="shared" si="2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11">
        <f t="shared" si="24"/>
        <v>108.395</v>
      </c>
      <c r="R277" s="7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15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26"/>
        <v>40967.081874999996</v>
      </c>
      <c r="L278" s="13">
        <f t="shared" si="2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11">
        <f t="shared" si="24"/>
        <v>147.6</v>
      </c>
      <c r="R278" s="7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15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26"/>
        <v>42117.891423611116</v>
      </c>
      <c r="L279" s="13">
        <f t="shared" si="2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11">
        <f t="shared" si="24"/>
        <v>110.38153846153847</v>
      </c>
      <c r="R279" s="7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1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26"/>
        <v>41164.040960648148</v>
      </c>
      <c r="L280" s="13">
        <f t="shared" si="2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11">
        <f t="shared" si="24"/>
        <v>150.34814814814814</v>
      </c>
      <c r="R280" s="7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15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26"/>
        <v>42759.244166666671</v>
      </c>
      <c r="L281" s="13">
        <f t="shared" si="2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11">
        <f t="shared" si="24"/>
        <v>157.31829411764707</v>
      </c>
      <c r="R281" s="7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15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26"/>
        <v>41744.590682870366</v>
      </c>
      <c r="L282" s="13">
        <f t="shared" si="2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11">
        <f t="shared" si="24"/>
        <v>156.14400000000001</v>
      </c>
      <c r="R282" s="7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15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26"/>
        <v>39950.163344907407</v>
      </c>
      <c r="L283" s="13">
        <f t="shared" si="2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11">
        <f t="shared" si="24"/>
        <v>120.58763636363636</v>
      </c>
      <c r="R283" s="7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15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26"/>
        <v>40194.920046296298</v>
      </c>
      <c r="L284" s="13">
        <f t="shared" si="2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11">
        <f t="shared" si="24"/>
        <v>101.18888888888888</v>
      </c>
      <c r="R284" s="7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15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26"/>
        <v>40675.71</v>
      </c>
      <c r="L285" s="13">
        <f t="shared" si="2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11">
        <f t="shared" si="24"/>
        <v>114.27249999999999</v>
      </c>
      <c r="R285" s="7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15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26"/>
        <v>40904.738194444442</v>
      </c>
      <c r="L286" s="13">
        <f t="shared" si="2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11">
        <f t="shared" si="24"/>
        <v>104.62615</v>
      </c>
      <c r="R286" s="7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15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26"/>
        <v>41506.756111111114</v>
      </c>
      <c r="L287" s="13">
        <f t="shared" si="2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11">
        <f t="shared" si="24"/>
        <v>228.82507142857142</v>
      </c>
      <c r="R287" s="7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15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26"/>
        <v>41313.816249999996</v>
      </c>
      <c r="L288" s="13">
        <f t="shared" si="2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11">
        <f t="shared" si="24"/>
        <v>109.15333333333332</v>
      </c>
      <c r="R288" s="7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15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26"/>
        <v>41184.277986111112</v>
      </c>
      <c r="L289" s="13">
        <f t="shared" si="2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11">
        <f t="shared" si="24"/>
        <v>176.29999999999998</v>
      </c>
      <c r="R289" s="7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15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26"/>
        <v>41051.168900462959</v>
      </c>
      <c r="L290" s="13">
        <f t="shared" si="2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11">
        <f t="shared" si="24"/>
        <v>103.21061999999999</v>
      </c>
      <c r="R290" s="7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15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26"/>
        <v>41550.456412037034</v>
      </c>
      <c r="L291" s="13">
        <f t="shared" si="2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11">
        <f t="shared" si="24"/>
        <v>104.82000000000001</v>
      </c>
      <c r="R291" s="7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15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26"/>
        <v>40526.36917824074</v>
      </c>
      <c r="L292" s="13">
        <f t="shared" si="2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11">
        <f t="shared" si="24"/>
        <v>106.68444444444445</v>
      </c>
      <c r="R292" s="7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15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26"/>
        <v>41376.769050925926</v>
      </c>
      <c r="L293" s="13">
        <f t="shared" si="2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11">
        <f t="shared" si="24"/>
        <v>120.02</v>
      </c>
      <c r="R293" s="7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15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26"/>
        <v>40812.803229166668</v>
      </c>
      <c r="L294" s="13">
        <f t="shared" si="2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11">
        <f t="shared" si="24"/>
        <v>101.50693333333334</v>
      </c>
      <c r="R294" s="7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15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26"/>
        <v>41719.667986111112</v>
      </c>
      <c r="L295" s="13">
        <f t="shared" si="2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11">
        <f t="shared" si="24"/>
        <v>101.38461538461539</v>
      </c>
      <c r="R295" s="7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15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26"/>
        <v>40343.084421296298</v>
      </c>
      <c r="L296" s="13">
        <f t="shared" si="2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11">
        <f t="shared" si="24"/>
        <v>100</v>
      </c>
      <c r="R296" s="7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15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26"/>
        <v>41519.004733796297</v>
      </c>
      <c r="L297" s="13">
        <f t="shared" si="27"/>
        <v>41579</v>
      </c>
      <c r="M297" t="b">
        <v>1</v>
      </c>
      <c r="N297">
        <v>665</v>
      </c>
      <c r="O297" t="b">
        <v>1</v>
      </c>
      <c r="P297" t="s">
        <v>8269</v>
      </c>
      <c r="Q297" s="11">
        <f t="shared" si="24"/>
        <v>133.10911999999999</v>
      </c>
      <c r="R297" s="7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1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26"/>
        <v>41134.475497685184</v>
      </c>
      <c r="L298" s="13">
        <f t="shared" si="2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11">
        <f t="shared" si="24"/>
        <v>118.72620000000001</v>
      </c>
      <c r="R298" s="7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15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26"/>
        <v>42089.72802083334</v>
      </c>
      <c r="L299" s="13">
        <f t="shared" si="2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11">
        <f t="shared" si="24"/>
        <v>100.64</v>
      </c>
      <c r="R299" s="7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15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26"/>
        <v>41709.463518518518</v>
      </c>
      <c r="L300" s="13">
        <f t="shared" si="27"/>
        <v>41768.875</v>
      </c>
      <c r="M300" t="b">
        <v>1</v>
      </c>
      <c r="N300">
        <v>2436</v>
      </c>
      <c r="O300" t="b">
        <v>1</v>
      </c>
      <c r="P300" t="s">
        <v>8269</v>
      </c>
      <c r="Q300" s="11">
        <f t="shared" si="24"/>
        <v>108.93241269841269</v>
      </c>
      <c r="R300" s="7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15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26"/>
        <v>40469.225231481483</v>
      </c>
      <c r="L301" s="13">
        <f t="shared" si="2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11">
        <f t="shared" si="24"/>
        <v>178.95250000000001</v>
      </c>
      <c r="R301" s="7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15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26"/>
        <v>40626.959930555553</v>
      </c>
      <c r="L302" s="13">
        <f t="shared" si="2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11">
        <f t="shared" si="24"/>
        <v>101.72264</v>
      </c>
      <c r="R302" s="7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15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26"/>
        <v>41312.737673611111</v>
      </c>
      <c r="L303" s="13">
        <f t="shared" si="2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11">
        <f t="shared" si="24"/>
        <v>118.73499999999999</v>
      </c>
      <c r="R303" s="7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15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26"/>
        <v>40933.856921296298</v>
      </c>
      <c r="L304" s="13">
        <f t="shared" si="2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11">
        <f t="shared" si="24"/>
        <v>100.46</v>
      </c>
      <c r="R304" s="7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15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26"/>
        <v>41032.071134259262</v>
      </c>
      <c r="L305" s="13">
        <f t="shared" si="2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11">
        <f t="shared" si="24"/>
        <v>137.46666666666667</v>
      </c>
      <c r="R305" s="7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15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26"/>
        <v>41114.094872685186</v>
      </c>
      <c r="L306" s="13">
        <f t="shared" si="2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11">
        <f t="shared" si="24"/>
        <v>231.64705882352939</v>
      </c>
      <c r="R306" s="7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15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26"/>
        <v>40948.630196759259</v>
      </c>
      <c r="L307" s="13">
        <f t="shared" si="2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11">
        <f t="shared" si="24"/>
        <v>130.33333333333331</v>
      </c>
      <c r="R307" s="7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15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26"/>
        <v>41333.837187500001</v>
      </c>
      <c r="L308" s="13">
        <f t="shared" si="2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11">
        <f t="shared" si="24"/>
        <v>292.89999999999998</v>
      </c>
      <c r="R308" s="7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5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26"/>
        <v>41282.944456018515</v>
      </c>
      <c r="L309" s="13">
        <f t="shared" si="2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11">
        <f t="shared" si="24"/>
        <v>111.31818181818183</v>
      </c>
      <c r="R309" s="7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15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26"/>
        <v>40567.694560185184</v>
      </c>
      <c r="L310" s="13">
        <f t="shared" si="2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11">
        <f t="shared" si="24"/>
        <v>105.56666666666668</v>
      </c>
      <c r="R310" s="7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15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26"/>
        <v>41134.751550925925</v>
      </c>
      <c r="L311" s="13">
        <f t="shared" si="2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11">
        <f t="shared" si="24"/>
        <v>118.94444444444446</v>
      </c>
      <c r="R311" s="7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15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26"/>
        <v>40821.183136574073</v>
      </c>
      <c r="L312" s="13">
        <f t="shared" si="2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11">
        <f t="shared" si="24"/>
        <v>104.129</v>
      </c>
      <c r="R312" s="7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15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26"/>
        <v>40868.219814814816</v>
      </c>
      <c r="L313" s="13">
        <f t="shared" si="2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11">
        <f t="shared" si="24"/>
        <v>104.10165000000001</v>
      </c>
      <c r="R313" s="7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15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26"/>
        <v>41348.877685185187</v>
      </c>
      <c r="L314" s="13">
        <f t="shared" si="2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11">
        <f t="shared" si="24"/>
        <v>111.87499999999999</v>
      </c>
      <c r="R314" s="7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15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26"/>
        <v>40357.227939814817</v>
      </c>
      <c r="L315" s="13">
        <f t="shared" si="2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11">
        <f t="shared" si="24"/>
        <v>104.73529411764706</v>
      </c>
      <c r="R315" s="7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15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26"/>
        <v>41304.833194444444</v>
      </c>
      <c r="L316" s="13">
        <f t="shared" si="2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11">
        <f t="shared" si="24"/>
        <v>385.15000000000003</v>
      </c>
      <c r="R316" s="7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1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26"/>
        <v>41113.77238425926</v>
      </c>
      <c r="L317" s="13">
        <f t="shared" si="2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11">
        <f t="shared" si="24"/>
        <v>101.248</v>
      </c>
      <c r="R317" s="7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15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26"/>
        <v>41950.923576388886</v>
      </c>
      <c r="L318" s="13">
        <f t="shared" si="2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11">
        <f t="shared" si="24"/>
        <v>113.77333333333333</v>
      </c>
      <c r="R318" s="7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15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26"/>
        <v>41589.676886574074</v>
      </c>
      <c r="L319" s="13">
        <f t="shared" si="2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11">
        <f t="shared" si="24"/>
        <v>100.80333333333333</v>
      </c>
      <c r="R319" s="7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15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26"/>
        <v>41330.038784722223</v>
      </c>
      <c r="L320" s="13">
        <f t="shared" si="2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11">
        <f t="shared" si="24"/>
        <v>283.32</v>
      </c>
      <c r="R320" s="7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15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26"/>
        <v>40123.83829861111</v>
      </c>
      <c r="L321" s="13">
        <f t="shared" si="2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11">
        <f t="shared" si="24"/>
        <v>112.68</v>
      </c>
      <c r="R321" s="7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15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26"/>
        <v>42331.551307870366</v>
      </c>
      <c r="L322" s="13">
        <f t="shared" si="2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11">
        <f t="shared" ref="Q322:Q385" si="30">(E322/D322)*100</f>
        <v>106.58000000000001</v>
      </c>
      <c r="R322" s="7">
        <f t="shared" ref="R322:R385" si="31">IFERROR(E322/N322,0)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15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32">(((J323/60)/60)/24)+DATE(1970,1,1)</f>
        <v>42647.446597222224</v>
      </c>
      <c r="L323" s="13">
        <f t="shared" ref="L323:L386" si="33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11">
        <f t="shared" si="30"/>
        <v>102.66285714285715</v>
      </c>
      <c r="R323" s="7">
        <f t="shared" si="31"/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RIGHT(P323,LEN(P323)-SEARCH("/",P323))</f>
        <v>documentary</v>
      </c>
    </row>
    <row r="324" spans="1:20" ht="1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32"/>
        <v>42473.57</v>
      </c>
      <c r="L324" s="13">
        <f t="shared" si="33"/>
        <v>42503.57</v>
      </c>
      <c r="M324" t="b">
        <v>1</v>
      </c>
      <c r="N324">
        <v>186</v>
      </c>
      <c r="O324" t="b">
        <v>1</v>
      </c>
      <c r="P324" t="s">
        <v>8269</v>
      </c>
      <c r="Q324" s="11">
        <f t="shared" si="30"/>
        <v>107.91200000000001</v>
      </c>
      <c r="R324" s="7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15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32"/>
        <v>42697.32136574074</v>
      </c>
      <c r="L325" s="13">
        <f t="shared" si="3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11">
        <f t="shared" si="30"/>
        <v>123.07407407407408</v>
      </c>
      <c r="R325" s="7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15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32"/>
        <v>42184.626250000001</v>
      </c>
      <c r="L326" s="13">
        <f t="shared" si="3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11">
        <f t="shared" si="30"/>
        <v>101.6</v>
      </c>
      <c r="R326" s="7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15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32"/>
        <v>42689.187881944439</v>
      </c>
      <c r="L327" s="13">
        <f t="shared" si="3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11">
        <f t="shared" si="30"/>
        <v>104.396</v>
      </c>
      <c r="R327" s="7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15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32"/>
        <v>42775.314884259264</v>
      </c>
      <c r="L328" s="13">
        <f t="shared" si="3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11">
        <f t="shared" si="30"/>
        <v>112.92973333333333</v>
      </c>
      <c r="R328" s="7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15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32"/>
        <v>42058.235289351855</v>
      </c>
      <c r="L329" s="13">
        <f t="shared" si="3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11">
        <f t="shared" si="30"/>
        <v>136.4</v>
      </c>
      <c r="R329" s="7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15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32"/>
        <v>42278.946620370371</v>
      </c>
      <c r="L330" s="13">
        <f t="shared" si="3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11">
        <f t="shared" si="30"/>
        <v>103.61439999999999</v>
      </c>
      <c r="R330" s="7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15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32"/>
        <v>42291.46674768519</v>
      </c>
      <c r="L331" s="13">
        <f t="shared" si="3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11">
        <f t="shared" si="30"/>
        <v>105.5</v>
      </c>
      <c r="R331" s="7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15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32"/>
        <v>41379.515775462962</v>
      </c>
      <c r="L332" s="13">
        <f t="shared" si="3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11">
        <f t="shared" si="30"/>
        <v>101.82857142857142</v>
      </c>
      <c r="R332" s="7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15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32"/>
        <v>42507.581412037034</v>
      </c>
      <c r="L333" s="13">
        <f t="shared" si="3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11">
        <f t="shared" si="30"/>
        <v>106.60499999999999</v>
      </c>
      <c r="R333" s="7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15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32"/>
        <v>42263.680289351847</v>
      </c>
      <c r="L334" s="13">
        <f t="shared" si="3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11">
        <f t="shared" si="30"/>
        <v>113.015</v>
      </c>
      <c r="R334" s="7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15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32"/>
        <v>42437.636469907404</v>
      </c>
      <c r="L335" s="13">
        <f t="shared" si="3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11">
        <f t="shared" si="30"/>
        <v>125.22750000000001</v>
      </c>
      <c r="R335" s="7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15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32"/>
        <v>42101.682372685187</v>
      </c>
      <c r="L336" s="13">
        <f t="shared" si="3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11">
        <f t="shared" si="30"/>
        <v>101.19</v>
      </c>
      <c r="R336" s="7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15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32"/>
        <v>42101.737442129626</v>
      </c>
      <c r="L337" s="13">
        <f t="shared" si="3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11">
        <f t="shared" si="30"/>
        <v>102.76470588235294</v>
      </c>
      <c r="R337" s="7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1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32"/>
        <v>42291.596273148149</v>
      </c>
      <c r="L338" s="13">
        <f t="shared" si="3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11">
        <f t="shared" si="30"/>
        <v>116.83911999999998</v>
      </c>
      <c r="R338" s="7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15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32"/>
        <v>42047.128564814819</v>
      </c>
      <c r="L339" s="13">
        <f t="shared" si="3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11">
        <f t="shared" si="30"/>
        <v>101.16833333333335</v>
      </c>
      <c r="R339" s="7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15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32"/>
        <v>42559.755671296298</v>
      </c>
      <c r="L340" s="13">
        <f t="shared" si="3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11">
        <f t="shared" si="30"/>
        <v>110.13360000000002</v>
      </c>
      <c r="R340" s="7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15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32"/>
        <v>42093.760046296295</v>
      </c>
      <c r="L341" s="13">
        <f t="shared" si="3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11">
        <f t="shared" si="30"/>
        <v>108.08333333333333</v>
      </c>
      <c r="R341" s="7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15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32"/>
        <v>42772.669062500005</v>
      </c>
      <c r="L342" s="13">
        <f t="shared" si="33"/>
        <v>42802.875</v>
      </c>
      <c r="M342" t="b">
        <v>1</v>
      </c>
      <c r="N342">
        <v>299</v>
      </c>
      <c r="O342" t="b">
        <v>1</v>
      </c>
      <c r="P342" t="s">
        <v>8269</v>
      </c>
      <c r="Q342" s="11">
        <f t="shared" si="30"/>
        <v>125.02285714285715</v>
      </c>
      <c r="R342" s="7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15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32"/>
        <v>41894.879606481481</v>
      </c>
      <c r="L343" s="13">
        <f t="shared" si="3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11">
        <f t="shared" si="30"/>
        <v>106.71428571428572</v>
      </c>
      <c r="R343" s="7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15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32"/>
        <v>42459.780844907407</v>
      </c>
      <c r="L344" s="13">
        <f t="shared" si="3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11">
        <f t="shared" si="30"/>
        <v>100.36639999999998</v>
      </c>
      <c r="R344" s="7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15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32"/>
        <v>41926.73778935185</v>
      </c>
      <c r="L345" s="13">
        <f t="shared" si="33"/>
        <v>41957.125</v>
      </c>
      <c r="M345" t="b">
        <v>1</v>
      </c>
      <c r="N345">
        <v>524</v>
      </c>
      <c r="O345" t="b">
        <v>1</v>
      </c>
      <c r="P345" t="s">
        <v>8269</v>
      </c>
      <c r="Q345" s="11">
        <f t="shared" si="30"/>
        <v>102.02863333333335</v>
      </c>
      <c r="R345" s="7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15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32"/>
        <v>42111.970995370371</v>
      </c>
      <c r="L346" s="13">
        <f t="shared" si="3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11">
        <f t="shared" si="30"/>
        <v>102.08358208955224</v>
      </c>
      <c r="R346" s="7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15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32"/>
        <v>42114.944328703699</v>
      </c>
      <c r="L347" s="13">
        <f t="shared" si="3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11">
        <f t="shared" si="30"/>
        <v>123.27586206896552</v>
      </c>
      <c r="R347" s="7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15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32"/>
        <v>42261.500243055561</v>
      </c>
      <c r="L348" s="13">
        <f t="shared" si="3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11">
        <f t="shared" si="30"/>
        <v>170.28880000000001</v>
      </c>
      <c r="R348" s="7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15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32"/>
        <v>42292.495474537034</v>
      </c>
      <c r="L349" s="13">
        <f t="shared" si="3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11">
        <f t="shared" si="30"/>
        <v>111.59049999999999</v>
      </c>
      <c r="R349" s="7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15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32"/>
        <v>42207.58699074074</v>
      </c>
      <c r="L350" s="13">
        <f t="shared" si="3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11">
        <f t="shared" si="30"/>
        <v>103</v>
      </c>
      <c r="R350" s="7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15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32"/>
        <v>42760.498935185184</v>
      </c>
      <c r="L351" s="13">
        <f t="shared" si="3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11">
        <f t="shared" si="30"/>
        <v>106.63570159857905</v>
      </c>
      <c r="R351" s="7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1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32"/>
        <v>42586.066076388888</v>
      </c>
      <c r="L352" s="13">
        <f t="shared" si="3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11">
        <f t="shared" si="30"/>
        <v>114.75999999999999</v>
      </c>
      <c r="R352" s="7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15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32"/>
        <v>42427.964745370366</v>
      </c>
      <c r="L353" s="13">
        <f t="shared" si="3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11">
        <f t="shared" si="30"/>
        <v>127.34117647058822</v>
      </c>
      <c r="R353" s="7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15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32"/>
        <v>41890.167453703703</v>
      </c>
      <c r="L354" s="13">
        <f t="shared" si="3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11">
        <f t="shared" si="30"/>
        <v>116.56</v>
      </c>
      <c r="R354" s="7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15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32"/>
        <v>42297.791886574079</v>
      </c>
      <c r="L355" s="13">
        <f t="shared" si="3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11">
        <f t="shared" si="30"/>
        <v>108.61819426615318</v>
      </c>
      <c r="R355" s="7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15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32"/>
        <v>42438.827789351853</v>
      </c>
      <c r="L356" s="13">
        <f t="shared" si="3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11">
        <f t="shared" si="30"/>
        <v>103.94285714285714</v>
      </c>
      <c r="R356" s="7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15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32"/>
        <v>41943.293912037036</v>
      </c>
      <c r="L357" s="13">
        <f t="shared" si="3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11">
        <f t="shared" si="30"/>
        <v>116.25714285714285</v>
      </c>
      <c r="R357" s="7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15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32"/>
        <v>42415.803159722222</v>
      </c>
      <c r="L358" s="13">
        <f t="shared" si="3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11">
        <f t="shared" si="30"/>
        <v>102.69239999999999</v>
      </c>
      <c r="R358" s="7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15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32"/>
        <v>42078.222187499996</v>
      </c>
      <c r="L359" s="13">
        <f t="shared" si="3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11">
        <f t="shared" si="30"/>
        <v>174</v>
      </c>
      <c r="R359" s="7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15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32"/>
        <v>42507.860196759255</v>
      </c>
      <c r="L360" s="13">
        <f t="shared" si="33"/>
        <v>42536.625</v>
      </c>
      <c r="M360" t="b">
        <v>1</v>
      </c>
      <c r="N360">
        <v>267</v>
      </c>
      <c r="O360" t="b">
        <v>1</v>
      </c>
      <c r="P360" t="s">
        <v>8269</v>
      </c>
      <c r="Q360" s="11">
        <f t="shared" si="30"/>
        <v>103.08800000000001</v>
      </c>
      <c r="R360" s="7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15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32"/>
        <v>41935.070486111108</v>
      </c>
      <c r="L361" s="13">
        <f t="shared" si="3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11">
        <f t="shared" si="30"/>
        <v>104.85537190082646</v>
      </c>
      <c r="R361" s="7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15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32"/>
        <v>42163.897916666669</v>
      </c>
      <c r="L362" s="13">
        <f t="shared" si="3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11">
        <f t="shared" si="30"/>
        <v>101.375</v>
      </c>
      <c r="R362" s="7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15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32"/>
        <v>41936.001226851848</v>
      </c>
      <c r="L363" s="13">
        <f t="shared" si="3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11">
        <f t="shared" si="30"/>
        <v>111.07699999999998</v>
      </c>
      <c r="R363" s="7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15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32"/>
        <v>41837.210543981484</v>
      </c>
      <c r="L364" s="13">
        <f t="shared" si="33"/>
        <v>41859</v>
      </c>
      <c r="M364" t="b">
        <v>0</v>
      </c>
      <c r="N364">
        <v>86</v>
      </c>
      <c r="O364" t="b">
        <v>1</v>
      </c>
      <c r="P364" t="s">
        <v>8269</v>
      </c>
      <c r="Q364" s="11">
        <f t="shared" si="30"/>
        <v>124.15933781686496</v>
      </c>
      <c r="R364" s="7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15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32"/>
        <v>40255.744629629626</v>
      </c>
      <c r="L365" s="13">
        <f t="shared" si="3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11">
        <f t="shared" si="30"/>
        <v>101.33333333333334</v>
      </c>
      <c r="R365" s="7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15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32"/>
        <v>41780.859629629631</v>
      </c>
      <c r="L366" s="13">
        <f t="shared" si="3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11">
        <f t="shared" si="30"/>
        <v>110.16142857142856</v>
      </c>
      <c r="R366" s="7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15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32"/>
        <v>41668.606469907405</v>
      </c>
      <c r="L367" s="13">
        <f t="shared" si="3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11">
        <f t="shared" si="30"/>
        <v>103.97333333333334</v>
      </c>
      <c r="R367" s="7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15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32"/>
        <v>41019.793032407404</v>
      </c>
      <c r="L368" s="13">
        <f t="shared" si="3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11">
        <f t="shared" si="30"/>
        <v>101.31578947368421</v>
      </c>
      <c r="R368" s="7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15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32"/>
        <v>41355.577291666668</v>
      </c>
      <c r="L369" s="13">
        <f t="shared" si="3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11">
        <f t="shared" si="30"/>
        <v>103.3501</v>
      </c>
      <c r="R369" s="7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15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32"/>
        <v>42043.605578703704</v>
      </c>
      <c r="L370" s="13">
        <f t="shared" si="3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11">
        <f t="shared" si="30"/>
        <v>104.11200000000001</v>
      </c>
      <c r="R370" s="7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15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32"/>
        <v>40893.551724537036</v>
      </c>
      <c r="L371" s="13">
        <f t="shared" si="3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11">
        <f t="shared" si="30"/>
        <v>110.15569230769231</v>
      </c>
      <c r="R371" s="7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15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32"/>
        <v>42711.795138888891</v>
      </c>
      <c r="L372" s="13">
        <f t="shared" si="3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11">
        <f t="shared" si="30"/>
        <v>122.02</v>
      </c>
      <c r="R372" s="7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15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32"/>
        <v>41261.767812500002</v>
      </c>
      <c r="L373" s="13">
        <f t="shared" si="3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11">
        <f t="shared" si="30"/>
        <v>114.16866666666667</v>
      </c>
      <c r="R373" s="7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15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32"/>
        <v>42425.576898148152</v>
      </c>
      <c r="L374" s="13">
        <f t="shared" si="3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11">
        <f t="shared" si="30"/>
        <v>125.33333333333334</v>
      </c>
      <c r="R374" s="7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15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32"/>
        <v>41078.91201388889</v>
      </c>
      <c r="L375" s="13">
        <f t="shared" si="3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11">
        <f t="shared" si="30"/>
        <v>106.66666666666667</v>
      </c>
      <c r="R375" s="7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15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32"/>
        <v>40757.889247685183</v>
      </c>
      <c r="L376" s="13">
        <f t="shared" si="3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11">
        <f t="shared" si="30"/>
        <v>130.65</v>
      </c>
      <c r="R376" s="7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15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32"/>
        <v>41657.985081018516</v>
      </c>
      <c r="L377" s="13">
        <f t="shared" si="3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11">
        <f t="shared" si="30"/>
        <v>120</v>
      </c>
      <c r="R377" s="7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15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32"/>
        <v>42576.452731481477</v>
      </c>
      <c r="L378" s="13">
        <f t="shared" si="3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11">
        <f t="shared" si="30"/>
        <v>105.9591836734694</v>
      </c>
      <c r="R378" s="7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15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32"/>
        <v>42292.250787037032</v>
      </c>
      <c r="L379" s="13">
        <f t="shared" si="3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11">
        <f t="shared" si="30"/>
        <v>114.39999999999999</v>
      </c>
      <c r="R379" s="7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15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32"/>
        <v>42370.571851851855</v>
      </c>
      <c r="L380" s="13">
        <f t="shared" si="3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11">
        <f t="shared" si="30"/>
        <v>111.76666666666665</v>
      </c>
      <c r="R380" s="7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15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32"/>
        <v>40987.688333333332</v>
      </c>
      <c r="L381" s="13">
        <f t="shared" si="3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11">
        <f t="shared" si="30"/>
        <v>116.08000000000001</v>
      </c>
      <c r="R381" s="7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15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32"/>
        <v>42367.719814814816</v>
      </c>
      <c r="L382" s="13">
        <f t="shared" si="3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11">
        <f t="shared" si="30"/>
        <v>141.5</v>
      </c>
      <c r="R382" s="7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1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32"/>
        <v>41085.698113425926</v>
      </c>
      <c r="L383" s="13">
        <f t="shared" si="3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11">
        <f t="shared" si="30"/>
        <v>104.72999999999999</v>
      </c>
      <c r="R383" s="7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15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32"/>
        <v>41144.709490740745</v>
      </c>
      <c r="L384" s="13">
        <f t="shared" si="3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11">
        <f t="shared" si="30"/>
        <v>255.83333333333331</v>
      </c>
      <c r="R384" s="7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15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32"/>
        <v>41755.117581018516</v>
      </c>
      <c r="L385" s="13">
        <f t="shared" si="3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11">
        <f t="shared" si="30"/>
        <v>206.70670670670671</v>
      </c>
      <c r="R385" s="7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15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32"/>
        <v>41980.781793981485</v>
      </c>
      <c r="L386" s="13">
        <f t="shared" si="3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11">
        <f t="shared" ref="Q386:Q449" si="36">(E386/D386)*100</f>
        <v>112.105</v>
      </c>
      <c r="R386" s="7">
        <f t="shared" ref="R386:R449" si="37">IFERROR(E386/N386,0)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15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38">(((J387/60)/60)/24)+DATE(1970,1,1)</f>
        <v>41934.584502314814</v>
      </c>
      <c r="L387" s="13">
        <f t="shared" ref="L387:L450" si="39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11">
        <f t="shared" si="36"/>
        <v>105.982</v>
      </c>
      <c r="R387" s="7">
        <f t="shared" si="37"/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RIGHT(P387,LEN(P387)-SEARCH("/",P387))</f>
        <v>documentary</v>
      </c>
    </row>
    <row r="388" spans="1:20" ht="15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38"/>
        <v>42211.951284722221</v>
      </c>
      <c r="L388" s="13">
        <f t="shared" si="39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11">
        <f t="shared" si="36"/>
        <v>100.16666666666667</v>
      </c>
      <c r="R388" s="7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15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38"/>
        <v>42200.67659722222</v>
      </c>
      <c r="L389" s="13">
        <f t="shared" si="39"/>
        <v>42231.25</v>
      </c>
      <c r="M389" t="b">
        <v>0</v>
      </c>
      <c r="N389">
        <v>562</v>
      </c>
      <c r="O389" t="b">
        <v>1</v>
      </c>
      <c r="P389" t="s">
        <v>8269</v>
      </c>
      <c r="Q389" s="11">
        <f t="shared" si="36"/>
        <v>213.98947368421051</v>
      </c>
      <c r="R389" s="7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15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38"/>
        <v>42549.076157407413</v>
      </c>
      <c r="L390" s="13">
        <f t="shared" si="39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11">
        <f t="shared" si="36"/>
        <v>126.16000000000001</v>
      </c>
      <c r="R390" s="7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15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38"/>
        <v>41674.063078703701</v>
      </c>
      <c r="L391" s="13">
        <f t="shared" si="39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11">
        <f t="shared" si="36"/>
        <v>181.53547058823528</v>
      </c>
      <c r="R391" s="7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15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38"/>
        <v>42112.036712962959</v>
      </c>
      <c r="L392" s="13">
        <f t="shared" si="39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11">
        <f t="shared" si="36"/>
        <v>100</v>
      </c>
      <c r="R392" s="7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15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38"/>
        <v>40865.042256944449</v>
      </c>
      <c r="L393" s="13">
        <f t="shared" si="39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11">
        <f t="shared" si="36"/>
        <v>100.61</v>
      </c>
      <c r="R393" s="7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15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38"/>
        <v>40763.717256944445</v>
      </c>
      <c r="L394" s="13">
        <f t="shared" si="39"/>
        <v>40794.125</v>
      </c>
      <c r="M394" t="b">
        <v>0</v>
      </c>
      <c r="N394">
        <v>206</v>
      </c>
      <c r="O394" t="b">
        <v>1</v>
      </c>
      <c r="P394" t="s">
        <v>8269</v>
      </c>
      <c r="Q394" s="11">
        <f t="shared" si="36"/>
        <v>100.9027027027027</v>
      </c>
      <c r="R394" s="7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15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38"/>
        <v>41526.708935185183</v>
      </c>
      <c r="L395" s="13">
        <f t="shared" si="39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11">
        <f t="shared" si="36"/>
        <v>110.446</v>
      </c>
      <c r="R395" s="7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15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38"/>
        <v>42417.818078703705</v>
      </c>
      <c r="L396" s="13">
        <f t="shared" si="39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11">
        <f t="shared" si="36"/>
        <v>111.8936170212766</v>
      </c>
      <c r="R396" s="7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15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38"/>
        <v>40990.909259259257</v>
      </c>
      <c r="L397" s="13">
        <f t="shared" si="39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11">
        <f t="shared" si="36"/>
        <v>108.04450000000001</v>
      </c>
      <c r="R397" s="7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15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38"/>
        <v>41082.564884259256</v>
      </c>
      <c r="L398" s="13">
        <f t="shared" si="39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11">
        <f t="shared" si="36"/>
        <v>106.66666666666667</v>
      </c>
      <c r="R398" s="7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15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38"/>
        <v>40379.776435185187</v>
      </c>
      <c r="L399" s="13">
        <f t="shared" si="39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11">
        <f t="shared" si="36"/>
        <v>103.90027322404372</v>
      </c>
      <c r="R399" s="7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15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38"/>
        <v>42078.793124999997</v>
      </c>
      <c r="L400" s="13">
        <f t="shared" si="39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11">
        <f t="shared" si="36"/>
        <v>125.16000000000001</v>
      </c>
      <c r="R400" s="7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15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38"/>
        <v>42687.875775462962</v>
      </c>
      <c r="L401" s="13">
        <f t="shared" si="39"/>
        <v>42718.5</v>
      </c>
      <c r="M401" t="b">
        <v>0</v>
      </c>
      <c r="N401">
        <v>95</v>
      </c>
      <c r="O401" t="b">
        <v>1</v>
      </c>
      <c r="P401" t="s">
        <v>8269</v>
      </c>
      <c r="Q401" s="11">
        <f t="shared" si="36"/>
        <v>106.80499999999999</v>
      </c>
      <c r="R401" s="7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15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38"/>
        <v>41745.635960648149</v>
      </c>
      <c r="L402" s="13">
        <f t="shared" si="39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11">
        <f t="shared" si="36"/>
        <v>112.30249999999999</v>
      </c>
      <c r="R402" s="7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15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38"/>
        <v>40732.842245370368</v>
      </c>
      <c r="L403" s="13">
        <f t="shared" si="39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11">
        <f t="shared" si="36"/>
        <v>103.812</v>
      </c>
      <c r="R403" s="7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15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38"/>
        <v>42292.539548611108</v>
      </c>
      <c r="L404" s="13">
        <f t="shared" si="39"/>
        <v>42313.58121527778</v>
      </c>
      <c r="M404" t="b">
        <v>0</v>
      </c>
      <c r="N404">
        <v>43</v>
      </c>
      <c r="O404" t="b">
        <v>1</v>
      </c>
      <c r="P404" t="s">
        <v>8269</v>
      </c>
      <c r="Q404" s="11">
        <f t="shared" si="36"/>
        <v>141.65</v>
      </c>
      <c r="R404" s="7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15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38"/>
        <v>40718.310659722221</v>
      </c>
      <c r="L405" s="13">
        <f t="shared" si="39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11">
        <f t="shared" si="36"/>
        <v>105.25999999999999</v>
      </c>
      <c r="R405" s="7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15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38"/>
        <v>41646.628032407411</v>
      </c>
      <c r="L406" s="13">
        <f t="shared" si="39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11">
        <f t="shared" si="36"/>
        <v>103.09142857142857</v>
      </c>
      <c r="R406" s="7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15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38"/>
        <v>41674.08494212963</v>
      </c>
      <c r="L407" s="13">
        <f t="shared" si="39"/>
        <v>41704.08494212963</v>
      </c>
      <c r="M407" t="b">
        <v>0</v>
      </c>
      <c r="N407">
        <v>55</v>
      </c>
      <c r="O407" t="b">
        <v>1</v>
      </c>
      <c r="P407" t="s">
        <v>8269</v>
      </c>
      <c r="Q407" s="11">
        <f t="shared" si="36"/>
        <v>107.65957446808511</v>
      </c>
      <c r="R407" s="7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15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38"/>
        <v>40638.162465277775</v>
      </c>
      <c r="L408" s="13">
        <f t="shared" si="39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11">
        <f t="shared" si="36"/>
        <v>107.70464285714286</v>
      </c>
      <c r="R408" s="7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15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38"/>
        <v>40806.870949074073</v>
      </c>
      <c r="L409" s="13">
        <f t="shared" si="39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11">
        <f t="shared" si="36"/>
        <v>101.55000000000001</v>
      </c>
      <c r="R409" s="7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15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38"/>
        <v>41543.735995370371</v>
      </c>
      <c r="L410" s="13">
        <f t="shared" si="39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11">
        <f t="shared" si="36"/>
        <v>101.43766666666667</v>
      </c>
      <c r="R410" s="7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15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38"/>
        <v>42543.862777777773</v>
      </c>
      <c r="L411" s="13">
        <f t="shared" si="39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11">
        <f t="shared" si="36"/>
        <v>136.80000000000001</v>
      </c>
      <c r="R411" s="7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15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38"/>
        <v>42113.981446759266</v>
      </c>
      <c r="L412" s="13">
        <f t="shared" si="39"/>
        <v>42173.981446759266</v>
      </c>
      <c r="M412" t="b">
        <v>0</v>
      </c>
      <c r="N412">
        <v>7</v>
      </c>
      <c r="O412" t="b">
        <v>1</v>
      </c>
      <c r="P412" t="s">
        <v>8269</v>
      </c>
      <c r="Q412" s="11">
        <f t="shared" si="36"/>
        <v>128.29999999999998</v>
      </c>
      <c r="R412" s="7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15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38"/>
        <v>41598.17597222222</v>
      </c>
      <c r="L413" s="13">
        <f t="shared" si="39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11">
        <f t="shared" si="36"/>
        <v>101.05</v>
      </c>
      <c r="R413" s="7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15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38"/>
        <v>41099.742800925924</v>
      </c>
      <c r="L414" s="13">
        <f t="shared" si="39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11">
        <f t="shared" si="36"/>
        <v>126.84</v>
      </c>
      <c r="R414" s="7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15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38"/>
        <v>41079.877442129626</v>
      </c>
      <c r="L415" s="13">
        <f t="shared" si="39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11">
        <f t="shared" si="36"/>
        <v>105.0859375</v>
      </c>
      <c r="R415" s="7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15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38"/>
        <v>41529.063252314816</v>
      </c>
      <c r="L416" s="13">
        <f t="shared" si="39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11">
        <f t="shared" si="36"/>
        <v>102.85405405405406</v>
      </c>
      <c r="R416" s="7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15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38"/>
        <v>41904.851875</v>
      </c>
      <c r="L417" s="13">
        <f t="shared" si="39"/>
        <v>41929.5</v>
      </c>
      <c r="M417" t="b">
        <v>0</v>
      </c>
      <c r="N417">
        <v>21</v>
      </c>
      <c r="O417" t="b">
        <v>1</v>
      </c>
      <c r="P417" t="s">
        <v>8269</v>
      </c>
      <c r="Q417" s="11">
        <f t="shared" si="36"/>
        <v>102.14714285714285</v>
      </c>
      <c r="R417" s="7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15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38"/>
        <v>41648.396192129629</v>
      </c>
      <c r="L418" s="13">
        <f t="shared" si="39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11">
        <f t="shared" si="36"/>
        <v>120.21700000000001</v>
      </c>
      <c r="R418" s="7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15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38"/>
        <v>41360.970601851855</v>
      </c>
      <c r="L419" s="13">
        <f t="shared" si="39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11">
        <f t="shared" si="36"/>
        <v>100.24761904761905</v>
      </c>
      <c r="R419" s="7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15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38"/>
        <v>42178.282372685186</v>
      </c>
      <c r="L420" s="13">
        <f t="shared" si="39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11">
        <f t="shared" si="36"/>
        <v>100.63392857142857</v>
      </c>
      <c r="R420" s="7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15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38"/>
        <v>41394.842442129629</v>
      </c>
      <c r="L421" s="13">
        <f t="shared" si="39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11">
        <f t="shared" si="36"/>
        <v>100.4375</v>
      </c>
      <c r="R421" s="7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15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38"/>
        <v>41682.23646990741</v>
      </c>
      <c r="L422" s="13">
        <f t="shared" si="39"/>
        <v>41712.194803240738</v>
      </c>
      <c r="M422" t="b">
        <v>0</v>
      </c>
      <c r="N422">
        <v>3</v>
      </c>
      <c r="O422" t="b">
        <v>0</v>
      </c>
      <c r="P422" t="s">
        <v>8270</v>
      </c>
      <c r="Q422" s="11">
        <f t="shared" si="36"/>
        <v>0.43939393939393934</v>
      </c>
      <c r="R422" s="7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15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38"/>
        <v>42177.491388888884</v>
      </c>
      <c r="L423" s="13">
        <f t="shared" si="39"/>
        <v>42237.491388888884</v>
      </c>
      <c r="M423" t="b">
        <v>0</v>
      </c>
      <c r="N423">
        <v>6</v>
      </c>
      <c r="O423" t="b">
        <v>0</v>
      </c>
      <c r="P423" t="s">
        <v>8270</v>
      </c>
      <c r="Q423" s="11">
        <f t="shared" si="36"/>
        <v>2.0066666666666668</v>
      </c>
      <c r="R423" s="7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15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38"/>
        <v>41863.260381944441</v>
      </c>
      <c r="L424" s="13">
        <f t="shared" si="39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11">
        <f t="shared" si="36"/>
        <v>1.075</v>
      </c>
      <c r="R424" s="7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15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38"/>
        <v>41400.92627314815</v>
      </c>
      <c r="L425" s="13">
        <f t="shared" si="39"/>
        <v>41430.92627314815</v>
      </c>
      <c r="M425" t="b">
        <v>0</v>
      </c>
      <c r="N425">
        <v>13</v>
      </c>
      <c r="O425" t="b">
        <v>0</v>
      </c>
      <c r="P425" t="s">
        <v>8270</v>
      </c>
      <c r="Q425" s="11">
        <f t="shared" si="36"/>
        <v>0.76500000000000001</v>
      </c>
      <c r="R425" s="7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15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38"/>
        <v>40934.376145833332</v>
      </c>
      <c r="L426" s="13">
        <f t="shared" si="39"/>
        <v>40994.334479166668</v>
      </c>
      <c r="M426" t="b">
        <v>0</v>
      </c>
      <c r="N426">
        <v>5</v>
      </c>
      <c r="O426" t="b">
        <v>0</v>
      </c>
      <c r="P426" t="s">
        <v>8270</v>
      </c>
      <c r="Q426" s="11">
        <f t="shared" si="36"/>
        <v>6.7966666666666677</v>
      </c>
      <c r="R426" s="7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15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38"/>
        <v>42275.861157407402</v>
      </c>
      <c r="L427" s="13">
        <f t="shared" si="39"/>
        <v>42335.902824074074</v>
      </c>
      <c r="M427" t="b">
        <v>0</v>
      </c>
      <c r="N427">
        <v>2</v>
      </c>
      <c r="O427" t="b">
        <v>0</v>
      </c>
      <c r="P427" t="s">
        <v>8270</v>
      </c>
      <c r="Q427" s="11">
        <f t="shared" si="36"/>
        <v>1.2E-2</v>
      </c>
      <c r="R427" s="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15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38"/>
        <v>42400.711967592593</v>
      </c>
      <c r="L428" s="13">
        <f t="shared" si="39"/>
        <v>42430.711967592593</v>
      </c>
      <c r="M428" t="b">
        <v>0</v>
      </c>
      <c r="N428">
        <v>8</v>
      </c>
      <c r="O428" t="b">
        <v>0</v>
      </c>
      <c r="P428" t="s">
        <v>8270</v>
      </c>
      <c r="Q428" s="11">
        <f t="shared" si="36"/>
        <v>1.3299999999999998</v>
      </c>
      <c r="R428" s="7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15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38"/>
        <v>42285.909027777772</v>
      </c>
      <c r="L429" s="13">
        <f t="shared" si="39"/>
        <v>42299.790972222225</v>
      </c>
      <c r="M429" t="b">
        <v>0</v>
      </c>
      <c r="N429">
        <v>0</v>
      </c>
      <c r="O429" t="b">
        <v>0</v>
      </c>
      <c r="P429" t="s">
        <v>8270</v>
      </c>
      <c r="Q429" s="11">
        <f t="shared" si="36"/>
        <v>0</v>
      </c>
      <c r="R429" s="7">
        <f t="shared" si="37"/>
        <v>0</v>
      </c>
      <c r="S429" t="str">
        <f t="shared" si="40"/>
        <v>film &amp; video</v>
      </c>
      <c r="T429" t="str">
        <f t="shared" si="41"/>
        <v>animation</v>
      </c>
    </row>
    <row r="430" spans="1:20" ht="15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38"/>
        <v>41778.766724537039</v>
      </c>
      <c r="L430" s="13">
        <f t="shared" si="39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11">
        <f t="shared" si="36"/>
        <v>5.6333333333333329</v>
      </c>
      <c r="R430" s="7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15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38"/>
        <v>40070.901412037041</v>
      </c>
      <c r="L431" s="13">
        <f t="shared" si="39"/>
        <v>40144.207638888889</v>
      </c>
      <c r="M431" t="b">
        <v>0</v>
      </c>
      <c r="N431">
        <v>0</v>
      </c>
      <c r="O431" t="b">
        <v>0</v>
      </c>
      <c r="P431" t="s">
        <v>8270</v>
      </c>
      <c r="Q431" s="11">
        <f t="shared" si="36"/>
        <v>0</v>
      </c>
      <c r="R431" s="7">
        <f t="shared" si="37"/>
        <v>0</v>
      </c>
      <c r="S431" t="str">
        <f t="shared" si="40"/>
        <v>film &amp; video</v>
      </c>
      <c r="T431" t="str">
        <f t="shared" si="41"/>
        <v>animation</v>
      </c>
    </row>
    <row r="432" spans="1:20" ht="15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38"/>
        <v>41513.107256944444</v>
      </c>
      <c r="L432" s="13">
        <f t="shared" si="39"/>
        <v>41528.107256944444</v>
      </c>
      <c r="M432" t="b">
        <v>0</v>
      </c>
      <c r="N432">
        <v>5</v>
      </c>
      <c r="O432" t="b">
        <v>0</v>
      </c>
      <c r="P432" t="s">
        <v>8270</v>
      </c>
      <c r="Q432" s="11">
        <f t="shared" si="36"/>
        <v>2.4</v>
      </c>
      <c r="R432" s="7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15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38"/>
        <v>42526.871331018512</v>
      </c>
      <c r="L433" s="13">
        <f t="shared" si="39"/>
        <v>42556.871331018512</v>
      </c>
      <c r="M433" t="b">
        <v>0</v>
      </c>
      <c r="N433">
        <v>8</v>
      </c>
      <c r="O433" t="b">
        <v>0</v>
      </c>
      <c r="P433" t="s">
        <v>8270</v>
      </c>
      <c r="Q433" s="11">
        <f t="shared" si="36"/>
        <v>13.833333333333334</v>
      </c>
      <c r="R433" s="7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15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38"/>
        <v>42238.726631944446</v>
      </c>
      <c r="L434" s="13">
        <f t="shared" si="39"/>
        <v>42298.726631944446</v>
      </c>
      <c r="M434" t="b">
        <v>0</v>
      </c>
      <c r="N434">
        <v>8</v>
      </c>
      <c r="O434" t="b">
        <v>0</v>
      </c>
      <c r="P434" t="s">
        <v>8270</v>
      </c>
      <c r="Q434" s="11">
        <f t="shared" si="36"/>
        <v>9.5</v>
      </c>
      <c r="R434" s="7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15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38"/>
        <v>42228.629884259266</v>
      </c>
      <c r="L435" s="13">
        <f t="shared" si="39"/>
        <v>42288.629884259266</v>
      </c>
      <c r="M435" t="b">
        <v>0</v>
      </c>
      <c r="N435">
        <v>0</v>
      </c>
      <c r="O435" t="b">
        <v>0</v>
      </c>
      <c r="P435" t="s">
        <v>8270</v>
      </c>
      <c r="Q435" s="11">
        <f t="shared" si="36"/>
        <v>0</v>
      </c>
      <c r="R435" s="7">
        <f t="shared" si="37"/>
        <v>0</v>
      </c>
      <c r="S435" t="str">
        <f t="shared" si="40"/>
        <v>film &amp; video</v>
      </c>
      <c r="T435" t="str">
        <f t="shared" si="41"/>
        <v>animation</v>
      </c>
    </row>
    <row r="436" spans="1:20" ht="15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38"/>
        <v>41576.834513888891</v>
      </c>
      <c r="L436" s="13">
        <f t="shared" si="39"/>
        <v>41609.876180555555</v>
      </c>
      <c r="M436" t="b">
        <v>0</v>
      </c>
      <c r="N436">
        <v>2</v>
      </c>
      <c r="O436" t="b">
        <v>0</v>
      </c>
      <c r="P436" t="s">
        <v>8270</v>
      </c>
      <c r="Q436" s="11">
        <f t="shared" si="36"/>
        <v>5</v>
      </c>
      <c r="R436" s="7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15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38"/>
        <v>41500.747453703705</v>
      </c>
      <c r="L437" s="13">
        <f t="shared" si="39"/>
        <v>41530.747453703705</v>
      </c>
      <c r="M437" t="b">
        <v>0</v>
      </c>
      <c r="N437">
        <v>3</v>
      </c>
      <c r="O437" t="b">
        <v>0</v>
      </c>
      <c r="P437" t="s">
        <v>8270</v>
      </c>
      <c r="Q437" s="11">
        <f t="shared" si="36"/>
        <v>2.7272727272727275E-3</v>
      </c>
      <c r="R437" s="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15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38"/>
        <v>41456.36241898148</v>
      </c>
      <c r="L438" s="13">
        <f t="shared" si="39"/>
        <v>41486.36241898148</v>
      </c>
      <c r="M438" t="b">
        <v>0</v>
      </c>
      <c r="N438">
        <v>0</v>
      </c>
      <c r="O438" t="b">
        <v>0</v>
      </c>
      <c r="P438" t="s">
        <v>8270</v>
      </c>
      <c r="Q438" s="11">
        <f t="shared" si="36"/>
        <v>0</v>
      </c>
      <c r="R438" s="7">
        <f t="shared" si="37"/>
        <v>0</v>
      </c>
      <c r="S438" t="str">
        <f t="shared" si="40"/>
        <v>film &amp; video</v>
      </c>
      <c r="T438" t="str">
        <f t="shared" si="41"/>
        <v>animation</v>
      </c>
    </row>
    <row r="439" spans="1:20" ht="15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38"/>
        <v>42591.31858796296</v>
      </c>
      <c r="L439" s="13">
        <f t="shared" si="39"/>
        <v>42651.31858796296</v>
      </c>
      <c r="M439" t="b">
        <v>0</v>
      </c>
      <c r="N439">
        <v>0</v>
      </c>
      <c r="O439" t="b">
        <v>0</v>
      </c>
      <c r="P439" t="s">
        <v>8270</v>
      </c>
      <c r="Q439" s="11">
        <f t="shared" si="36"/>
        <v>0</v>
      </c>
      <c r="R439" s="7">
        <f t="shared" si="37"/>
        <v>0</v>
      </c>
      <c r="S439" t="str">
        <f t="shared" si="40"/>
        <v>film &amp; video</v>
      </c>
      <c r="T439" t="str">
        <f t="shared" si="41"/>
        <v>animation</v>
      </c>
    </row>
    <row r="440" spans="1:20" ht="15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38"/>
        <v>42296.261087962965</v>
      </c>
      <c r="L440" s="13">
        <f t="shared" si="39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11">
        <f t="shared" si="36"/>
        <v>9.379999999999999</v>
      </c>
      <c r="R440" s="7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15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38"/>
        <v>41919.761782407404</v>
      </c>
      <c r="L441" s="13">
        <f t="shared" si="39"/>
        <v>41929.761782407404</v>
      </c>
      <c r="M441" t="b">
        <v>0</v>
      </c>
      <c r="N441">
        <v>0</v>
      </c>
      <c r="O441" t="b">
        <v>0</v>
      </c>
      <c r="P441" t="s">
        <v>8270</v>
      </c>
      <c r="Q441" s="11">
        <f t="shared" si="36"/>
        <v>0</v>
      </c>
      <c r="R441" s="7">
        <f t="shared" si="37"/>
        <v>0</v>
      </c>
      <c r="S441" t="str">
        <f t="shared" si="40"/>
        <v>film &amp; video</v>
      </c>
      <c r="T441" t="str">
        <f t="shared" si="41"/>
        <v>animation</v>
      </c>
    </row>
    <row r="442" spans="1:20" ht="15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38"/>
        <v>42423.985567129625</v>
      </c>
      <c r="L442" s="13">
        <f t="shared" si="39"/>
        <v>42453.943900462968</v>
      </c>
      <c r="M442" t="b">
        <v>0</v>
      </c>
      <c r="N442">
        <v>1</v>
      </c>
      <c r="O442" t="b">
        <v>0</v>
      </c>
      <c r="P442" t="s">
        <v>8270</v>
      </c>
      <c r="Q442" s="11">
        <f t="shared" si="36"/>
        <v>0.1</v>
      </c>
      <c r="R442" s="7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15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38"/>
        <v>41550.793935185182</v>
      </c>
      <c r="L443" s="13">
        <f t="shared" si="39"/>
        <v>41580.793935185182</v>
      </c>
      <c r="M443" t="b">
        <v>0</v>
      </c>
      <c r="N443">
        <v>0</v>
      </c>
      <c r="O443" t="b">
        <v>0</v>
      </c>
      <c r="P443" t="s">
        <v>8270</v>
      </c>
      <c r="Q443" s="11">
        <f t="shared" si="36"/>
        <v>0</v>
      </c>
      <c r="R443" s="7">
        <f t="shared" si="37"/>
        <v>0</v>
      </c>
      <c r="S443" t="str">
        <f t="shared" si="40"/>
        <v>film &amp; video</v>
      </c>
      <c r="T443" t="str">
        <f t="shared" si="41"/>
        <v>animation</v>
      </c>
    </row>
    <row r="444" spans="1:20" ht="15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38"/>
        <v>42024.888692129629</v>
      </c>
      <c r="L444" s="13">
        <f t="shared" si="39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11">
        <f t="shared" si="36"/>
        <v>39.358823529411765</v>
      </c>
      <c r="R444" s="7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15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38"/>
        <v>41650.015057870369</v>
      </c>
      <c r="L445" s="13">
        <f t="shared" si="39"/>
        <v>41680.015057870369</v>
      </c>
      <c r="M445" t="b">
        <v>0</v>
      </c>
      <c r="N445">
        <v>2</v>
      </c>
      <c r="O445" t="b">
        <v>0</v>
      </c>
      <c r="P445" t="s">
        <v>8270</v>
      </c>
      <c r="Q445" s="11">
        <f t="shared" si="36"/>
        <v>0.1</v>
      </c>
      <c r="R445" s="7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15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38"/>
        <v>40894.906956018516</v>
      </c>
      <c r="L446" s="13">
        <f t="shared" si="39"/>
        <v>40954.906956018516</v>
      </c>
      <c r="M446" t="b">
        <v>0</v>
      </c>
      <c r="N446">
        <v>1</v>
      </c>
      <c r="O446" t="b">
        <v>0</v>
      </c>
      <c r="P446" t="s">
        <v>8270</v>
      </c>
      <c r="Q446" s="11">
        <f t="shared" si="36"/>
        <v>5</v>
      </c>
      <c r="R446" s="7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15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38"/>
        <v>42130.335358796292</v>
      </c>
      <c r="L447" s="13">
        <f t="shared" si="39"/>
        <v>42145.335358796292</v>
      </c>
      <c r="M447" t="b">
        <v>0</v>
      </c>
      <c r="N447">
        <v>2</v>
      </c>
      <c r="O447" t="b">
        <v>0</v>
      </c>
      <c r="P447" t="s">
        <v>8270</v>
      </c>
      <c r="Q447" s="11">
        <f t="shared" si="36"/>
        <v>3.3333333333333335E-3</v>
      </c>
      <c r="R447" s="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15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38"/>
        <v>42037.083564814813</v>
      </c>
      <c r="L448" s="13">
        <f t="shared" si="39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11">
        <f t="shared" si="36"/>
        <v>7.2952380952380951</v>
      </c>
      <c r="R448" s="7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15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38"/>
        <v>41331.555127314816</v>
      </c>
      <c r="L449" s="13">
        <f t="shared" si="39"/>
        <v>41356.513460648144</v>
      </c>
      <c r="M449" t="b">
        <v>0</v>
      </c>
      <c r="N449">
        <v>1</v>
      </c>
      <c r="O449" t="b">
        <v>0</v>
      </c>
      <c r="P449" t="s">
        <v>8270</v>
      </c>
      <c r="Q449" s="11">
        <f t="shared" si="36"/>
        <v>1.6666666666666666E-2</v>
      </c>
      <c r="R449" s="7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15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38"/>
        <v>41753.758043981477</v>
      </c>
      <c r="L450" s="13">
        <f t="shared" si="39"/>
        <v>41773.758043981477</v>
      </c>
      <c r="M450" t="b">
        <v>0</v>
      </c>
      <c r="N450">
        <v>4</v>
      </c>
      <c r="O450" t="b">
        <v>0</v>
      </c>
      <c r="P450" t="s">
        <v>8270</v>
      </c>
      <c r="Q450" s="11">
        <f t="shared" ref="Q450:Q513" si="42">(E450/D450)*100</f>
        <v>3.2804000000000002</v>
      </c>
      <c r="R450" s="7">
        <f t="shared" ref="R450:R513" si="43">IFERROR(E450/N450,0)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15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44">(((J451/60)/60)/24)+DATE(1970,1,1)</f>
        <v>41534.568113425928</v>
      </c>
      <c r="L451" s="13">
        <f t="shared" ref="L451:L514" si="45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11">
        <f t="shared" si="42"/>
        <v>2.25</v>
      </c>
      <c r="R451" s="7">
        <f t="shared" si="43"/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RIGHT(P451,LEN(P451)-SEARCH("/",P451))</f>
        <v>animation</v>
      </c>
    </row>
    <row r="452" spans="1:20" ht="15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44"/>
        <v>41654.946759259255</v>
      </c>
      <c r="L452" s="13">
        <f t="shared" si="45"/>
        <v>41684.946759259255</v>
      </c>
      <c r="M452" t="b">
        <v>0</v>
      </c>
      <c r="N452">
        <v>7</v>
      </c>
      <c r="O452" t="b">
        <v>0</v>
      </c>
      <c r="P452" t="s">
        <v>8270</v>
      </c>
      <c r="Q452" s="11">
        <f t="shared" si="42"/>
        <v>0.79200000000000004</v>
      </c>
      <c r="R452" s="7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15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44"/>
        <v>41634.715173611112</v>
      </c>
      <c r="L453" s="13">
        <f t="shared" si="45"/>
        <v>41664.715173611112</v>
      </c>
      <c r="M453" t="b">
        <v>0</v>
      </c>
      <c r="N453">
        <v>0</v>
      </c>
      <c r="O453" t="b">
        <v>0</v>
      </c>
      <c r="P453" t="s">
        <v>8270</v>
      </c>
      <c r="Q453" s="11">
        <f t="shared" si="42"/>
        <v>0</v>
      </c>
      <c r="R453" s="7">
        <f t="shared" si="43"/>
        <v>0</v>
      </c>
      <c r="S453" t="str">
        <f t="shared" si="46"/>
        <v>film &amp; video</v>
      </c>
      <c r="T453" t="str">
        <f t="shared" si="47"/>
        <v>animation</v>
      </c>
    </row>
    <row r="454" spans="1:20" ht="15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44"/>
        <v>42107.703877314809</v>
      </c>
      <c r="L454" s="13">
        <f t="shared" si="45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11">
        <f t="shared" si="42"/>
        <v>64</v>
      </c>
      <c r="R454" s="7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15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44"/>
        <v>42038.824988425928</v>
      </c>
      <c r="L455" s="13">
        <f t="shared" si="45"/>
        <v>42054.824988425928</v>
      </c>
      <c r="M455" t="b">
        <v>0</v>
      </c>
      <c r="N455">
        <v>2</v>
      </c>
      <c r="O455" t="b">
        <v>0</v>
      </c>
      <c r="P455" t="s">
        <v>8270</v>
      </c>
      <c r="Q455" s="11">
        <f t="shared" si="42"/>
        <v>2.7404479578392621E-2</v>
      </c>
      <c r="R455" s="7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15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44"/>
        <v>41938.717256944445</v>
      </c>
      <c r="L456" s="13">
        <f t="shared" si="45"/>
        <v>41969.551388888889</v>
      </c>
      <c r="M456" t="b">
        <v>0</v>
      </c>
      <c r="N456">
        <v>5</v>
      </c>
      <c r="O456" t="b">
        <v>0</v>
      </c>
      <c r="P456" t="s">
        <v>8270</v>
      </c>
      <c r="Q456" s="11">
        <f t="shared" si="42"/>
        <v>0.82000000000000006</v>
      </c>
      <c r="R456" s="7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15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44"/>
        <v>40971.002569444441</v>
      </c>
      <c r="L457" s="13">
        <f t="shared" si="45"/>
        <v>41016.021527777775</v>
      </c>
      <c r="M457" t="b">
        <v>0</v>
      </c>
      <c r="N457">
        <v>2</v>
      </c>
      <c r="O457" t="b">
        <v>0</v>
      </c>
      <c r="P457" t="s">
        <v>8270</v>
      </c>
      <c r="Q457" s="11">
        <f t="shared" si="42"/>
        <v>6.9230769230769221E-2</v>
      </c>
      <c r="R457" s="7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15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44"/>
        <v>41547.694456018515</v>
      </c>
      <c r="L458" s="13">
        <f t="shared" si="45"/>
        <v>41569.165972222225</v>
      </c>
      <c r="M458" t="b">
        <v>0</v>
      </c>
      <c r="N458">
        <v>3</v>
      </c>
      <c r="O458" t="b">
        <v>0</v>
      </c>
      <c r="P458" t="s">
        <v>8270</v>
      </c>
      <c r="Q458" s="11">
        <f t="shared" si="42"/>
        <v>0.68631863186318631</v>
      </c>
      <c r="R458" s="7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15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44"/>
        <v>41837.767500000002</v>
      </c>
      <c r="L459" s="13">
        <f t="shared" si="45"/>
        <v>41867.767500000002</v>
      </c>
      <c r="M459" t="b">
        <v>0</v>
      </c>
      <c r="N459">
        <v>0</v>
      </c>
      <c r="O459" t="b">
        <v>0</v>
      </c>
      <c r="P459" t="s">
        <v>8270</v>
      </c>
      <c r="Q459" s="11">
        <f t="shared" si="42"/>
        <v>0</v>
      </c>
      <c r="R459" s="7">
        <f t="shared" si="43"/>
        <v>0</v>
      </c>
      <c r="S459" t="str">
        <f t="shared" si="46"/>
        <v>film &amp; video</v>
      </c>
      <c r="T459" t="str">
        <f t="shared" si="47"/>
        <v>animation</v>
      </c>
    </row>
    <row r="460" spans="1:20" ht="15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44"/>
        <v>41378.69976851852</v>
      </c>
      <c r="L460" s="13">
        <f t="shared" si="45"/>
        <v>41408.69976851852</v>
      </c>
      <c r="M460" t="b">
        <v>0</v>
      </c>
      <c r="N460">
        <v>49</v>
      </c>
      <c r="O460" t="b">
        <v>0</v>
      </c>
      <c r="P460" t="s">
        <v>8270</v>
      </c>
      <c r="Q460" s="11">
        <f t="shared" si="42"/>
        <v>8.2100000000000009</v>
      </c>
      <c r="R460" s="7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15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44"/>
        <v>40800.6403587963</v>
      </c>
      <c r="L461" s="13">
        <f t="shared" si="45"/>
        <v>40860.682025462964</v>
      </c>
      <c r="M461" t="b">
        <v>0</v>
      </c>
      <c r="N461">
        <v>1</v>
      </c>
      <c r="O461" t="b">
        <v>0</v>
      </c>
      <c r="P461" t="s">
        <v>8270</v>
      </c>
      <c r="Q461" s="11">
        <f t="shared" si="42"/>
        <v>6.4102564102564097E-2</v>
      </c>
      <c r="R461" s="7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15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44"/>
        <v>41759.542534722219</v>
      </c>
      <c r="L462" s="13">
        <f t="shared" si="45"/>
        <v>41791.166666666664</v>
      </c>
      <c r="M462" t="b">
        <v>0</v>
      </c>
      <c r="N462">
        <v>2</v>
      </c>
      <c r="O462" t="b">
        <v>0</v>
      </c>
      <c r="P462" t="s">
        <v>8270</v>
      </c>
      <c r="Q462" s="11">
        <f t="shared" si="42"/>
        <v>0.29411764705882354</v>
      </c>
      <c r="R462" s="7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15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44"/>
        <v>41407.84684027778</v>
      </c>
      <c r="L463" s="13">
        <f t="shared" si="45"/>
        <v>41427.84684027778</v>
      </c>
      <c r="M463" t="b">
        <v>0</v>
      </c>
      <c r="N463">
        <v>0</v>
      </c>
      <c r="O463" t="b">
        <v>0</v>
      </c>
      <c r="P463" t="s">
        <v>8270</v>
      </c>
      <c r="Q463" s="11">
        <f t="shared" si="42"/>
        <v>0</v>
      </c>
      <c r="R463" s="7">
        <f t="shared" si="43"/>
        <v>0</v>
      </c>
      <c r="S463" t="str">
        <f t="shared" si="46"/>
        <v>film &amp; video</v>
      </c>
      <c r="T463" t="str">
        <f t="shared" si="47"/>
        <v>animation</v>
      </c>
    </row>
    <row r="464" spans="1:20" ht="15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44"/>
        <v>40705.126631944448</v>
      </c>
      <c r="L464" s="13">
        <f t="shared" si="45"/>
        <v>40765.126631944448</v>
      </c>
      <c r="M464" t="b">
        <v>0</v>
      </c>
      <c r="N464">
        <v>0</v>
      </c>
      <c r="O464" t="b">
        <v>0</v>
      </c>
      <c r="P464" t="s">
        <v>8270</v>
      </c>
      <c r="Q464" s="11">
        <f t="shared" si="42"/>
        <v>0</v>
      </c>
      <c r="R464" s="7">
        <f t="shared" si="43"/>
        <v>0</v>
      </c>
      <c r="S464" t="str">
        <f t="shared" si="46"/>
        <v>film &amp; video</v>
      </c>
      <c r="T464" t="str">
        <f t="shared" si="47"/>
        <v>animation</v>
      </c>
    </row>
    <row r="465" spans="1:20" ht="15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44"/>
        <v>40750.710104166668</v>
      </c>
      <c r="L465" s="13">
        <f t="shared" si="45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11">
        <f t="shared" si="42"/>
        <v>2.2727272727272729</v>
      </c>
      <c r="R465" s="7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15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44"/>
        <v>42488.848784722228</v>
      </c>
      <c r="L466" s="13">
        <f t="shared" si="45"/>
        <v>42508.848784722228</v>
      </c>
      <c r="M466" t="b">
        <v>0</v>
      </c>
      <c r="N466">
        <v>1</v>
      </c>
      <c r="O466" t="b">
        <v>0</v>
      </c>
      <c r="P466" t="s">
        <v>8270</v>
      </c>
      <c r="Q466" s="11">
        <f t="shared" si="42"/>
        <v>9.9009900990099015E-2</v>
      </c>
      <c r="R466" s="7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5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44"/>
        <v>41801.120069444441</v>
      </c>
      <c r="L467" s="13">
        <f t="shared" si="45"/>
        <v>41817.120069444441</v>
      </c>
      <c r="M467" t="b">
        <v>0</v>
      </c>
      <c r="N467">
        <v>8</v>
      </c>
      <c r="O467" t="b">
        <v>0</v>
      </c>
      <c r="P467" t="s">
        <v>8270</v>
      </c>
      <c r="Q467" s="11">
        <f t="shared" si="42"/>
        <v>26.953125</v>
      </c>
      <c r="R467" s="7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15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44"/>
        <v>41129.942870370374</v>
      </c>
      <c r="L468" s="13">
        <f t="shared" si="45"/>
        <v>41159.942870370374</v>
      </c>
      <c r="M468" t="b">
        <v>0</v>
      </c>
      <c r="N468">
        <v>5</v>
      </c>
      <c r="O468" t="b">
        <v>0</v>
      </c>
      <c r="P468" t="s">
        <v>8270</v>
      </c>
      <c r="Q468" s="11">
        <f t="shared" si="42"/>
        <v>0.76</v>
      </c>
      <c r="R468" s="7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15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44"/>
        <v>41135.679791666669</v>
      </c>
      <c r="L469" s="13">
        <f t="shared" si="45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11">
        <f t="shared" si="42"/>
        <v>21.574999999999999</v>
      </c>
      <c r="R469" s="7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15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44"/>
        <v>41041.167627314811</v>
      </c>
      <c r="L470" s="13">
        <f t="shared" si="45"/>
        <v>41101.160474537035</v>
      </c>
      <c r="M470" t="b">
        <v>0</v>
      </c>
      <c r="N470">
        <v>0</v>
      </c>
      <c r="O470" t="b">
        <v>0</v>
      </c>
      <c r="P470" t="s">
        <v>8270</v>
      </c>
      <c r="Q470" s="11">
        <f t="shared" si="42"/>
        <v>0</v>
      </c>
      <c r="R470" s="7">
        <f t="shared" si="43"/>
        <v>0</v>
      </c>
      <c r="S470" t="str">
        <f t="shared" si="46"/>
        <v>film &amp; video</v>
      </c>
      <c r="T470" t="str">
        <f t="shared" si="47"/>
        <v>animation</v>
      </c>
    </row>
    <row r="471" spans="1:20" ht="15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44"/>
        <v>41827.989861111113</v>
      </c>
      <c r="L471" s="13">
        <f t="shared" si="45"/>
        <v>41887.989861111113</v>
      </c>
      <c r="M471" t="b">
        <v>0</v>
      </c>
      <c r="N471">
        <v>0</v>
      </c>
      <c r="O471" t="b">
        <v>0</v>
      </c>
      <c r="P471" t="s">
        <v>8270</v>
      </c>
      <c r="Q471" s="11">
        <f t="shared" si="42"/>
        <v>0</v>
      </c>
      <c r="R471" s="7">
        <f t="shared" si="43"/>
        <v>0</v>
      </c>
      <c r="S471" t="str">
        <f t="shared" si="46"/>
        <v>film &amp; video</v>
      </c>
      <c r="T471" t="str">
        <f t="shared" si="47"/>
        <v>animation</v>
      </c>
    </row>
    <row r="472" spans="1:20" ht="15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44"/>
        <v>41605.167696759258</v>
      </c>
      <c r="L472" s="13">
        <f t="shared" si="45"/>
        <v>41655.166666666664</v>
      </c>
      <c r="M472" t="b">
        <v>0</v>
      </c>
      <c r="N472">
        <v>2</v>
      </c>
      <c r="O472" t="b">
        <v>0</v>
      </c>
      <c r="P472" t="s">
        <v>8270</v>
      </c>
      <c r="Q472" s="11">
        <f t="shared" si="42"/>
        <v>1.02</v>
      </c>
      <c r="R472" s="7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15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44"/>
        <v>41703.721979166665</v>
      </c>
      <c r="L473" s="13">
        <f t="shared" si="45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11">
        <f t="shared" si="42"/>
        <v>11.892727272727273</v>
      </c>
      <c r="R473" s="7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15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44"/>
        <v>41844.922662037039</v>
      </c>
      <c r="L474" s="13">
        <f t="shared" si="45"/>
        <v>41874.922662037039</v>
      </c>
      <c r="M474" t="b">
        <v>0</v>
      </c>
      <c r="N474">
        <v>5</v>
      </c>
      <c r="O474" t="b">
        <v>0</v>
      </c>
      <c r="P474" t="s">
        <v>8270</v>
      </c>
      <c r="Q474" s="11">
        <f t="shared" si="42"/>
        <v>17.625</v>
      </c>
      <c r="R474" s="7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15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44"/>
        <v>41869.698136574072</v>
      </c>
      <c r="L475" s="13">
        <f t="shared" si="45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11">
        <f t="shared" si="42"/>
        <v>2.87</v>
      </c>
      <c r="R475" s="7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15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44"/>
        <v>42753.329039351855</v>
      </c>
      <c r="L476" s="13">
        <f t="shared" si="45"/>
        <v>42783.329039351855</v>
      </c>
      <c r="M476" t="b">
        <v>0</v>
      </c>
      <c r="N476">
        <v>1</v>
      </c>
      <c r="O476" t="b">
        <v>0</v>
      </c>
      <c r="P476" t="s">
        <v>8270</v>
      </c>
      <c r="Q476" s="11">
        <f t="shared" si="42"/>
        <v>3.0303030303030304E-2</v>
      </c>
      <c r="R476" s="7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15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44"/>
        <v>42100.086145833338</v>
      </c>
      <c r="L477" s="13">
        <f t="shared" si="45"/>
        <v>42130.086145833338</v>
      </c>
      <c r="M477" t="b">
        <v>0</v>
      </c>
      <c r="N477">
        <v>0</v>
      </c>
      <c r="O477" t="b">
        <v>0</v>
      </c>
      <c r="P477" t="s">
        <v>8270</v>
      </c>
      <c r="Q477" s="11">
        <f t="shared" si="42"/>
        <v>0</v>
      </c>
      <c r="R477" s="7">
        <f t="shared" si="43"/>
        <v>0</v>
      </c>
      <c r="S477" t="str">
        <f t="shared" si="46"/>
        <v>film &amp; video</v>
      </c>
      <c r="T477" t="str">
        <f t="shared" si="47"/>
        <v>animation</v>
      </c>
    </row>
    <row r="478" spans="1:20" ht="15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44"/>
        <v>41757.975011574075</v>
      </c>
      <c r="L478" s="13">
        <f t="shared" si="45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11">
        <f t="shared" si="42"/>
        <v>2.230268181818182</v>
      </c>
      <c r="R478" s="7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15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44"/>
        <v>40987.83488425926</v>
      </c>
      <c r="L479" s="13">
        <f t="shared" si="45"/>
        <v>41047.83488425926</v>
      </c>
      <c r="M479" t="b">
        <v>0</v>
      </c>
      <c r="N479">
        <v>0</v>
      </c>
      <c r="O479" t="b">
        <v>0</v>
      </c>
      <c r="P479" t="s">
        <v>8270</v>
      </c>
      <c r="Q479" s="11">
        <f t="shared" si="42"/>
        <v>0</v>
      </c>
      <c r="R479" s="7">
        <f t="shared" si="43"/>
        <v>0</v>
      </c>
      <c r="S479" t="str">
        <f t="shared" si="46"/>
        <v>film &amp; video</v>
      </c>
      <c r="T479" t="str">
        <f t="shared" si="47"/>
        <v>animation</v>
      </c>
    </row>
    <row r="480" spans="1:20" ht="15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44"/>
        <v>42065.910983796297</v>
      </c>
      <c r="L480" s="13">
        <f t="shared" si="45"/>
        <v>42095.869317129633</v>
      </c>
      <c r="M480" t="b">
        <v>0</v>
      </c>
      <c r="N480">
        <v>0</v>
      </c>
      <c r="O480" t="b">
        <v>0</v>
      </c>
      <c r="P480" t="s">
        <v>8270</v>
      </c>
      <c r="Q480" s="11">
        <f t="shared" si="42"/>
        <v>0</v>
      </c>
      <c r="R480" s="7">
        <f t="shared" si="43"/>
        <v>0</v>
      </c>
      <c r="S480" t="str">
        <f t="shared" si="46"/>
        <v>film &amp; video</v>
      </c>
      <c r="T480" t="str">
        <f t="shared" si="47"/>
        <v>animation</v>
      </c>
    </row>
    <row r="481" spans="1:20" ht="15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44"/>
        <v>41904.407812500001</v>
      </c>
      <c r="L481" s="13">
        <f t="shared" si="45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11">
        <f t="shared" si="42"/>
        <v>32.56</v>
      </c>
      <c r="R481" s="7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15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44"/>
        <v>41465.500173611108</v>
      </c>
      <c r="L482" s="13">
        <f t="shared" si="45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11">
        <f t="shared" si="42"/>
        <v>19.41</v>
      </c>
      <c r="R482" s="7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15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44"/>
        <v>41162.672326388885</v>
      </c>
      <c r="L483" s="13">
        <f t="shared" si="45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11">
        <f t="shared" si="42"/>
        <v>6.1</v>
      </c>
      <c r="R483" s="7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15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44"/>
        <v>42447.896875000006</v>
      </c>
      <c r="L484" s="13">
        <f t="shared" si="45"/>
        <v>42474.606944444444</v>
      </c>
      <c r="M484" t="b">
        <v>0</v>
      </c>
      <c r="N484">
        <v>1</v>
      </c>
      <c r="O484" t="b">
        <v>0</v>
      </c>
      <c r="P484" t="s">
        <v>8270</v>
      </c>
      <c r="Q484" s="11">
        <f t="shared" si="42"/>
        <v>0.1</v>
      </c>
      <c r="R484" s="7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15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44"/>
        <v>41243.197592592594</v>
      </c>
      <c r="L485" s="13">
        <f t="shared" si="45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11">
        <f t="shared" si="42"/>
        <v>50.2</v>
      </c>
      <c r="R485" s="7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15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44"/>
        <v>42272.93949074074</v>
      </c>
      <c r="L486" s="13">
        <f t="shared" si="45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11">
        <f t="shared" si="42"/>
        <v>0.18625</v>
      </c>
      <c r="R486" s="7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15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44"/>
        <v>41381.50577546296</v>
      </c>
      <c r="L487" s="13">
        <f t="shared" si="45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11">
        <f t="shared" si="42"/>
        <v>21.906971229845084</v>
      </c>
      <c r="R487" s="7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15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44"/>
        <v>41761.94258101852</v>
      </c>
      <c r="L488" s="13">
        <f t="shared" si="45"/>
        <v>41791.94258101852</v>
      </c>
      <c r="M488" t="b">
        <v>0</v>
      </c>
      <c r="N488">
        <v>1</v>
      </c>
      <c r="O488" t="b">
        <v>0</v>
      </c>
      <c r="P488" t="s">
        <v>8270</v>
      </c>
      <c r="Q488" s="11">
        <f t="shared" si="42"/>
        <v>9.0909090909090905E-3</v>
      </c>
      <c r="R488" s="7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15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44"/>
        <v>42669.594837962963</v>
      </c>
      <c r="L489" s="13">
        <f t="shared" si="45"/>
        <v>42729.636504629627</v>
      </c>
      <c r="M489" t="b">
        <v>0</v>
      </c>
      <c r="N489">
        <v>0</v>
      </c>
      <c r="O489" t="b">
        <v>0</v>
      </c>
      <c r="P489" t="s">
        <v>8270</v>
      </c>
      <c r="Q489" s="11">
        <f t="shared" si="42"/>
        <v>0</v>
      </c>
      <c r="R489" s="7">
        <f t="shared" si="43"/>
        <v>0</v>
      </c>
      <c r="S489" t="str">
        <f t="shared" si="46"/>
        <v>film &amp; video</v>
      </c>
      <c r="T489" t="str">
        <f t="shared" si="47"/>
        <v>animation</v>
      </c>
    </row>
    <row r="490" spans="1:20" ht="15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44"/>
        <v>42714.054398148146</v>
      </c>
      <c r="L490" s="13">
        <f t="shared" si="45"/>
        <v>42744.054398148146</v>
      </c>
      <c r="M490" t="b">
        <v>0</v>
      </c>
      <c r="N490">
        <v>0</v>
      </c>
      <c r="O490" t="b">
        <v>0</v>
      </c>
      <c r="P490" t="s">
        <v>8270</v>
      </c>
      <c r="Q490" s="11">
        <f t="shared" si="42"/>
        <v>0</v>
      </c>
      <c r="R490" s="7">
        <f t="shared" si="43"/>
        <v>0</v>
      </c>
      <c r="S490" t="str">
        <f t="shared" si="46"/>
        <v>film &amp; video</v>
      </c>
      <c r="T490" t="str">
        <f t="shared" si="47"/>
        <v>animation</v>
      </c>
    </row>
    <row r="491" spans="1:20" ht="15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44"/>
        <v>40882.481666666667</v>
      </c>
      <c r="L491" s="13">
        <f t="shared" si="45"/>
        <v>40913.481249999997</v>
      </c>
      <c r="M491" t="b">
        <v>0</v>
      </c>
      <c r="N491">
        <v>3</v>
      </c>
      <c r="O491" t="b">
        <v>0</v>
      </c>
      <c r="P491" t="s">
        <v>8270</v>
      </c>
      <c r="Q491" s="11">
        <f t="shared" si="42"/>
        <v>0.28667813379201834</v>
      </c>
      <c r="R491" s="7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5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44"/>
        <v>41113.968576388892</v>
      </c>
      <c r="L492" s="13">
        <f t="shared" si="45"/>
        <v>41143.968576388892</v>
      </c>
      <c r="M492" t="b">
        <v>0</v>
      </c>
      <c r="N492">
        <v>0</v>
      </c>
      <c r="O492" t="b">
        <v>0</v>
      </c>
      <c r="P492" t="s">
        <v>8270</v>
      </c>
      <c r="Q492" s="11">
        <f t="shared" si="42"/>
        <v>0</v>
      </c>
      <c r="R492" s="7">
        <f t="shared" si="43"/>
        <v>0</v>
      </c>
      <c r="S492" t="str">
        <f t="shared" si="46"/>
        <v>film &amp; video</v>
      </c>
      <c r="T492" t="str">
        <f t="shared" si="47"/>
        <v>animation</v>
      </c>
    </row>
    <row r="493" spans="1:20" ht="15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44"/>
        <v>42366.982627314821</v>
      </c>
      <c r="L493" s="13">
        <f t="shared" si="45"/>
        <v>42396.982627314821</v>
      </c>
      <c r="M493" t="b">
        <v>0</v>
      </c>
      <c r="N493">
        <v>0</v>
      </c>
      <c r="O493" t="b">
        <v>0</v>
      </c>
      <c r="P493" t="s">
        <v>8270</v>
      </c>
      <c r="Q493" s="11">
        <f t="shared" si="42"/>
        <v>0</v>
      </c>
      <c r="R493" s="7">
        <f t="shared" si="43"/>
        <v>0</v>
      </c>
      <c r="S493" t="str">
        <f t="shared" si="46"/>
        <v>film &amp; video</v>
      </c>
      <c r="T493" t="str">
        <f t="shared" si="47"/>
        <v>animation</v>
      </c>
    </row>
    <row r="494" spans="1:20" ht="15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44"/>
        <v>42596.03506944445</v>
      </c>
      <c r="L494" s="13">
        <f t="shared" si="45"/>
        <v>42656.03506944445</v>
      </c>
      <c r="M494" t="b">
        <v>0</v>
      </c>
      <c r="N494">
        <v>0</v>
      </c>
      <c r="O494" t="b">
        <v>0</v>
      </c>
      <c r="P494" t="s">
        <v>8270</v>
      </c>
      <c r="Q494" s="11">
        <f t="shared" si="42"/>
        <v>0</v>
      </c>
      <c r="R494" s="7">
        <f t="shared" si="43"/>
        <v>0</v>
      </c>
      <c r="S494" t="str">
        <f t="shared" si="46"/>
        <v>film &amp; video</v>
      </c>
      <c r="T494" t="str">
        <f t="shared" si="47"/>
        <v>animation</v>
      </c>
    </row>
    <row r="495" spans="1:20" ht="15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44"/>
        <v>42114.726134259254</v>
      </c>
      <c r="L495" s="13">
        <f t="shared" si="45"/>
        <v>42144.726134259254</v>
      </c>
      <c r="M495" t="b">
        <v>0</v>
      </c>
      <c r="N495">
        <v>0</v>
      </c>
      <c r="O495" t="b">
        <v>0</v>
      </c>
      <c r="P495" t="s">
        <v>8270</v>
      </c>
      <c r="Q495" s="11">
        <f t="shared" si="42"/>
        <v>0</v>
      </c>
      <c r="R495" s="7">
        <f t="shared" si="43"/>
        <v>0</v>
      </c>
      <c r="S495" t="str">
        <f t="shared" si="46"/>
        <v>film &amp; video</v>
      </c>
      <c r="T495" t="str">
        <f t="shared" si="47"/>
        <v>animation</v>
      </c>
    </row>
    <row r="496" spans="1:20" ht="15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44"/>
        <v>41799.830613425926</v>
      </c>
      <c r="L496" s="13">
        <f t="shared" si="45"/>
        <v>41823.125</v>
      </c>
      <c r="M496" t="b">
        <v>0</v>
      </c>
      <c r="N496">
        <v>3</v>
      </c>
      <c r="O496" t="b">
        <v>0</v>
      </c>
      <c r="P496" t="s">
        <v>8270</v>
      </c>
      <c r="Q496" s="11">
        <f t="shared" si="42"/>
        <v>0.155</v>
      </c>
      <c r="R496" s="7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15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44"/>
        <v>42171.827604166669</v>
      </c>
      <c r="L497" s="13">
        <f t="shared" si="45"/>
        <v>42201.827604166669</v>
      </c>
      <c r="M497" t="b">
        <v>0</v>
      </c>
      <c r="N497">
        <v>0</v>
      </c>
      <c r="O497" t="b">
        <v>0</v>
      </c>
      <c r="P497" t="s">
        <v>8270</v>
      </c>
      <c r="Q497" s="11">
        <f t="shared" si="42"/>
        <v>0</v>
      </c>
      <c r="R497" s="7">
        <f t="shared" si="43"/>
        <v>0</v>
      </c>
      <c r="S497" t="str">
        <f t="shared" si="46"/>
        <v>film &amp; video</v>
      </c>
      <c r="T497" t="str">
        <f t="shared" si="47"/>
        <v>animation</v>
      </c>
    </row>
    <row r="498" spans="1:20" ht="15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44"/>
        <v>41620.93141203704</v>
      </c>
      <c r="L498" s="13">
        <f t="shared" si="45"/>
        <v>41680.93141203704</v>
      </c>
      <c r="M498" t="b">
        <v>0</v>
      </c>
      <c r="N498">
        <v>1</v>
      </c>
      <c r="O498" t="b">
        <v>0</v>
      </c>
      <c r="P498" t="s">
        <v>8270</v>
      </c>
      <c r="Q498" s="11">
        <f t="shared" si="42"/>
        <v>1.6666666666666668E-3</v>
      </c>
      <c r="R498" s="7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5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44"/>
        <v>41945.037789351853</v>
      </c>
      <c r="L499" s="13">
        <f t="shared" si="45"/>
        <v>41998.208333333328</v>
      </c>
      <c r="M499" t="b">
        <v>0</v>
      </c>
      <c r="N499">
        <v>3</v>
      </c>
      <c r="O499" t="b">
        <v>0</v>
      </c>
      <c r="P499" t="s">
        <v>8270</v>
      </c>
      <c r="Q499" s="11">
        <f t="shared" si="42"/>
        <v>0.6696428571428571</v>
      </c>
      <c r="R499" s="7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15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44"/>
        <v>40858.762141203704</v>
      </c>
      <c r="L500" s="13">
        <f t="shared" si="45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11">
        <f t="shared" si="42"/>
        <v>4.5985132395404564</v>
      </c>
      <c r="R500" s="7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15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44"/>
        <v>40043.895462962959</v>
      </c>
      <c r="L501" s="13">
        <f t="shared" si="45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11">
        <f t="shared" si="42"/>
        <v>9.5500000000000007</v>
      </c>
      <c r="R501" s="7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15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44"/>
        <v>40247.886006944449</v>
      </c>
      <c r="L502" s="13">
        <f t="shared" si="45"/>
        <v>40306.927777777775</v>
      </c>
      <c r="M502" t="b">
        <v>0</v>
      </c>
      <c r="N502">
        <v>4</v>
      </c>
      <c r="O502" t="b">
        <v>0</v>
      </c>
      <c r="P502" t="s">
        <v>8270</v>
      </c>
      <c r="Q502" s="11">
        <f t="shared" si="42"/>
        <v>3.3076923076923079</v>
      </c>
      <c r="R502" s="7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15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44"/>
        <v>40703.234386574077</v>
      </c>
      <c r="L503" s="13">
        <f t="shared" si="45"/>
        <v>40733.234386574077</v>
      </c>
      <c r="M503" t="b">
        <v>0</v>
      </c>
      <c r="N503">
        <v>0</v>
      </c>
      <c r="O503" t="b">
        <v>0</v>
      </c>
      <c r="P503" t="s">
        <v>8270</v>
      </c>
      <c r="Q503" s="11">
        <f t="shared" si="42"/>
        <v>0</v>
      </c>
      <c r="R503" s="7">
        <f t="shared" si="43"/>
        <v>0</v>
      </c>
      <c r="S503" t="str">
        <f t="shared" si="46"/>
        <v>film &amp; video</v>
      </c>
      <c r="T503" t="str">
        <f t="shared" si="47"/>
        <v>animation</v>
      </c>
    </row>
    <row r="504" spans="1:20" ht="15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44"/>
        <v>40956.553530092591</v>
      </c>
      <c r="L504" s="13">
        <f t="shared" si="45"/>
        <v>40986.511863425927</v>
      </c>
      <c r="M504" t="b">
        <v>0</v>
      </c>
      <c r="N504">
        <v>4</v>
      </c>
      <c r="O504" t="b">
        <v>0</v>
      </c>
      <c r="P504" t="s">
        <v>8270</v>
      </c>
      <c r="Q504" s="11">
        <f t="shared" si="42"/>
        <v>1.1499999999999999</v>
      </c>
      <c r="R504" s="7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15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44"/>
        <v>41991.526655092588</v>
      </c>
      <c r="L505" s="13">
        <f t="shared" si="45"/>
        <v>42021.526655092588</v>
      </c>
      <c r="M505" t="b">
        <v>0</v>
      </c>
      <c r="N505">
        <v>9</v>
      </c>
      <c r="O505" t="b">
        <v>0</v>
      </c>
      <c r="P505" t="s">
        <v>8270</v>
      </c>
      <c r="Q505" s="11">
        <f t="shared" si="42"/>
        <v>1.7538461538461538</v>
      </c>
      <c r="R505" s="7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15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44"/>
        <v>40949.98364583333</v>
      </c>
      <c r="L506" s="13">
        <f t="shared" si="45"/>
        <v>41009.941979166666</v>
      </c>
      <c r="M506" t="b">
        <v>0</v>
      </c>
      <c r="N506">
        <v>5</v>
      </c>
      <c r="O506" t="b">
        <v>0</v>
      </c>
      <c r="P506" t="s">
        <v>8270</v>
      </c>
      <c r="Q506" s="11">
        <f t="shared" si="42"/>
        <v>1.3673469387755102</v>
      </c>
      <c r="R506" s="7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15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44"/>
        <v>42318.098217592589</v>
      </c>
      <c r="L507" s="13">
        <f t="shared" si="45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11">
        <f t="shared" si="42"/>
        <v>0.43333333333333329</v>
      </c>
      <c r="R507" s="7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15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44"/>
        <v>41466.552314814813</v>
      </c>
      <c r="L508" s="13">
        <f t="shared" si="45"/>
        <v>41496.552314814813</v>
      </c>
      <c r="M508" t="b">
        <v>0</v>
      </c>
      <c r="N508">
        <v>1</v>
      </c>
      <c r="O508" t="b">
        <v>0</v>
      </c>
      <c r="P508" t="s">
        <v>8270</v>
      </c>
      <c r="Q508" s="11">
        <f t="shared" si="42"/>
        <v>0.125</v>
      </c>
      <c r="R508" s="7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15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44"/>
        <v>41156.958993055552</v>
      </c>
      <c r="L509" s="13">
        <f t="shared" si="45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11">
        <f t="shared" si="42"/>
        <v>3.2</v>
      </c>
      <c r="R509" s="7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15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44"/>
        <v>40995.024317129632</v>
      </c>
      <c r="L510" s="13">
        <f t="shared" si="45"/>
        <v>41054.593055555553</v>
      </c>
      <c r="M510" t="b">
        <v>0</v>
      </c>
      <c r="N510">
        <v>3</v>
      </c>
      <c r="O510" t="b">
        <v>0</v>
      </c>
      <c r="P510" t="s">
        <v>8270</v>
      </c>
      <c r="Q510" s="11">
        <f t="shared" si="42"/>
        <v>0.8</v>
      </c>
      <c r="R510" s="7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15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44"/>
        <v>42153.631597222222</v>
      </c>
      <c r="L511" s="13">
        <f t="shared" si="45"/>
        <v>42183.631597222222</v>
      </c>
      <c r="M511" t="b">
        <v>0</v>
      </c>
      <c r="N511">
        <v>1</v>
      </c>
      <c r="O511" t="b">
        <v>0</v>
      </c>
      <c r="P511" t="s">
        <v>8270</v>
      </c>
      <c r="Q511" s="11">
        <f t="shared" si="42"/>
        <v>0.2</v>
      </c>
      <c r="R511" s="7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15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44"/>
        <v>42400.176377314812</v>
      </c>
      <c r="L512" s="13">
        <f t="shared" si="45"/>
        <v>42430.176377314812</v>
      </c>
      <c r="M512" t="b">
        <v>0</v>
      </c>
      <c r="N512">
        <v>0</v>
      </c>
      <c r="O512" t="b">
        <v>0</v>
      </c>
      <c r="P512" t="s">
        <v>8270</v>
      </c>
      <c r="Q512" s="11">
        <f t="shared" si="42"/>
        <v>0</v>
      </c>
      <c r="R512" s="7">
        <f t="shared" si="43"/>
        <v>0</v>
      </c>
      <c r="S512" t="str">
        <f t="shared" si="46"/>
        <v>film &amp; video</v>
      </c>
      <c r="T512" t="str">
        <f t="shared" si="47"/>
        <v>animation</v>
      </c>
    </row>
    <row r="513" spans="1:20" ht="15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44"/>
        <v>41340.303032407406</v>
      </c>
      <c r="L513" s="13">
        <f t="shared" si="45"/>
        <v>41370.261365740742</v>
      </c>
      <c r="M513" t="b">
        <v>0</v>
      </c>
      <c r="N513">
        <v>5</v>
      </c>
      <c r="O513" t="b">
        <v>0</v>
      </c>
      <c r="P513" t="s">
        <v>8270</v>
      </c>
      <c r="Q513" s="11">
        <f t="shared" si="42"/>
        <v>3</v>
      </c>
      <c r="R513" s="7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15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44"/>
        <v>42649.742210648154</v>
      </c>
      <c r="L514" s="13">
        <f t="shared" si="45"/>
        <v>42694.783877314811</v>
      </c>
      <c r="M514" t="b">
        <v>0</v>
      </c>
      <c r="N514">
        <v>2</v>
      </c>
      <c r="O514" t="b">
        <v>0</v>
      </c>
      <c r="P514" t="s">
        <v>8270</v>
      </c>
      <c r="Q514" s="11">
        <f t="shared" ref="Q514:Q577" si="48">(E514/D514)*100</f>
        <v>0.13749999999999998</v>
      </c>
      <c r="R514" s="7">
        <f t="shared" ref="R514:R577" si="49">IFERROR(E514/N514,0)</f>
        <v>5.5</v>
      </c>
      <c r="S514" t="str">
        <f t="shared" si="46"/>
        <v>film &amp; video</v>
      </c>
      <c r="T514" t="str">
        <f t="shared" si="47"/>
        <v>animation</v>
      </c>
    </row>
    <row r="515" spans="1:20" ht="15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50">(((J515/60)/60)/24)+DATE(1970,1,1)</f>
        <v>42552.653993055559</v>
      </c>
      <c r="L515" s="13">
        <f t="shared" ref="L515:L578" si="51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11">
        <f t="shared" si="48"/>
        <v>13.923999999999999</v>
      </c>
      <c r="R515" s="7">
        <f t="shared" si="49"/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RIGHT(P515,LEN(P515)-SEARCH("/",P515))</f>
        <v>animation</v>
      </c>
    </row>
    <row r="516" spans="1:20" ht="15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50"/>
        <v>41830.613969907405</v>
      </c>
      <c r="L516" s="13">
        <f t="shared" si="51"/>
        <v>41860.613969907405</v>
      </c>
      <c r="M516" t="b">
        <v>0</v>
      </c>
      <c r="N516">
        <v>3</v>
      </c>
      <c r="O516" t="b">
        <v>0</v>
      </c>
      <c r="P516" t="s">
        <v>8270</v>
      </c>
      <c r="Q516" s="11">
        <f t="shared" si="48"/>
        <v>3.3333333333333335</v>
      </c>
      <c r="R516" s="7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15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50"/>
        <v>42327.490752314814</v>
      </c>
      <c r="L517" s="13">
        <f t="shared" si="51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11">
        <f t="shared" si="48"/>
        <v>25.41340206185567</v>
      </c>
      <c r="R517" s="7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15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50"/>
        <v>42091.778703703705</v>
      </c>
      <c r="L518" s="13">
        <f t="shared" si="51"/>
        <v>42151.778703703705</v>
      </c>
      <c r="M518" t="b">
        <v>0</v>
      </c>
      <c r="N518">
        <v>0</v>
      </c>
      <c r="O518" t="b">
        <v>0</v>
      </c>
      <c r="P518" t="s">
        <v>8270</v>
      </c>
      <c r="Q518" s="11">
        <f t="shared" si="48"/>
        <v>0</v>
      </c>
      <c r="R518" s="7">
        <f t="shared" si="49"/>
        <v>0</v>
      </c>
      <c r="S518" t="str">
        <f t="shared" si="52"/>
        <v>film &amp; video</v>
      </c>
      <c r="T518" t="str">
        <f t="shared" si="53"/>
        <v>animation</v>
      </c>
    </row>
    <row r="519" spans="1:20" ht="15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50"/>
        <v>42738.615289351852</v>
      </c>
      <c r="L519" s="13">
        <f t="shared" si="51"/>
        <v>42768.615289351852</v>
      </c>
      <c r="M519" t="b">
        <v>0</v>
      </c>
      <c r="N519">
        <v>3</v>
      </c>
      <c r="O519" t="b">
        <v>0</v>
      </c>
      <c r="P519" t="s">
        <v>8270</v>
      </c>
      <c r="Q519" s="11">
        <f t="shared" si="48"/>
        <v>1.3666666666666667</v>
      </c>
      <c r="R519" s="7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15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50"/>
        <v>42223.616018518514</v>
      </c>
      <c r="L520" s="13">
        <f t="shared" si="51"/>
        <v>42253.615277777775</v>
      </c>
      <c r="M520" t="b">
        <v>0</v>
      </c>
      <c r="N520">
        <v>0</v>
      </c>
      <c r="O520" t="b">
        <v>0</v>
      </c>
      <c r="P520" t="s">
        <v>8270</v>
      </c>
      <c r="Q520" s="11">
        <f t="shared" si="48"/>
        <v>0</v>
      </c>
      <c r="R520" s="7">
        <f t="shared" si="49"/>
        <v>0</v>
      </c>
      <c r="S520" t="str">
        <f t="shared" si="52"/>
        <v>film &amp; video</v>
      </c>
      <c r="T520" t="str">
        <f t="shared" si="53"/>
        <v>animation</v>
      </c>
    </row>
    <row r="521" spans="1:20" ht="15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50"/>
        <v>41218.391446759262</v>
      </c>
      <c r="L521" s="13">
        <f t="shared" si="51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11">
        <f t="shared" si="48"/>
        <v>22.881426547787683</v>
      </c>
      <c r="R521" s="7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15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50"/>
        <v>42318.702094907407</v>
      </c>
      <c r="L522" s="13">
        <f t="shared" si="51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11">
        <f t="shared" si="48"/>
        <v>102.1</v>
      </c>
      <c r="R522" s="7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15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50"/>
        <v>42646.092812499999</v>
      </c>
      <c r="L523" s="13">
        <f t="shared" si="51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11">
        <f t="shared" si="48"/>
        <v>104.64</v>
      </c>
      <c r="R523" s="7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15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50"/>
        <v>42430.040798611109</v>
      </c>
      <c r="L524" s="13">
        <f t="shared" si="51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11">
        <f t="shared" si="48"/>
        <v>114.66666666666667</v>
      </c>
      <c r="R524" s="7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15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50"/>
        <v>42238.13282407407</v>
      </c>
      <c r="L525" s="13">
        <f t="shared" si="51"/>
        <v>42268.13282407407</v>
      </c>
      <c r="M525" t="b">
        <v>0</v>
      </c>
      <c r="N525">
        <v>84</v>
      </c>
      <c r="O525" t="b">
        <v>1</v>
      </c>
      <c r="P525" t="s">
        <v>8271</v>
      </c>
      <c r="Q525" s="11">
        <f t="shared" si="48"/>
        <v>120.6</v>
      </c>
      <c r="R525" s="7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15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50"/>
        <v>42492.717233796298</v>
      </c>
      <c r="L526" s="13">
        <f t="shared" si="51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11">
        <f t="shared" si="48"/>
        <v>108.67285714285715</v>
      </c>
      <c r="R526" s="7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15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50"/>
        <v>41850.400937500002</v>
      </c>
      <c r="L527" s="13">
        <f t="shared" si="51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11">
        <f t="shared" si="48"/>
        <v>100</v>
      </c>
      <c r="R527" s="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1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50"/>
        <v>42192.591944444444</v>
      </c>
      <c r="L528" s="13">
        <f t="shared" si="51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11">
        <f t="shared" si="48"/>
        <v>113.99999999999999</v>
      </c>
      <c r="R528" s="7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15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50"/>
        <v>42753.205625000002</v>
      </c>
      <c r="L529" s="13">
        <f t="shared" si="51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11">
        <f t="shared" si="48"/>
        <v>100.85</v>
      </c>
      <c r="R529" s="7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15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50"/>
        <v>42155.920219907406</v>
      </c>
      <c r="L530" s="13">
        <f t="shared" si="51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11">
        <f t="shared" si="48"/>
        <v>115.65217391304347</v>
      </c>
      <c r="R530" s="7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15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50"/>
        <v>42725.031180555554</v>
      </c>
      <c r="L531" s="13">
        <f t="shared" si="51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11">
        <f t="shared" si="48"/>
        <v>130.41666666666666</v>
      </c>
      <c r="R531" s="7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15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50"/>
        <v>42157.591064814813</v>
      </c>
      <c r="L532" s="13">
        <f t="shared" si="51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11">
        <f t="shared" si="48"/>
        <v>107.78267254038178</v>
      </c>
      <c r="R532" s="7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15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50"/>
        <v>42676.065150462964</v>
      </c>
      <c r="L533" s="13">
        <f t="shared" si="51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11">
        <f t="shared" si="48"/>
        <v>100</v>
      </c>
      <c r="R533" s="7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15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50"/>
        <v>42473.007037037038</v>
      </c>
      <c r="L534" s="13">
        <f t="shared" si="51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11">
        <f t="shared" si="48"/>
        <v>123.25</v>
      </c>
      <c r="R534" s="7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15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50"/>
        <v>42482.43478009259</v>
      </c>
      <c r="L535" s="13">
        <f t="shared" si="51"/>
        <v>42506.43478009259</v>
      </c>
      <c r="M535" t="b">
        <v>0</v>
      </c>
      <c r="N535">
        <v>17</v>
      </c>
      <c r="O535" t="b">
        <v>1</v>
      </c>
      <c r="P535" t="s">
        <v>8271</v>
      </c>
      <c r="Q535" s="11">
        <f t="shared" si="48"/>
        <v>100.2</v>
      </c>
      <c r="R535" s="7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15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50"/>
        <v>42270.810995370368</v>
      </c>
      <c r="L536" s="13">
        <f t="shared" si="51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11">
        <f t="shared" si="48"/>
        <v>104.66666666666666</v>
      </c>
      <c r="R536" s="7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1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50"/>
        <v>42711.545196759253</v>
      </c>
      <c r="L537" s="13">
        <f t="shared" si="51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11">
        <f t="shared" si="48"/>
        <v>102.49999999999999</v>
      </c>
      <c r="R537" s="7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15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50"/>
        <v>42179.344988425932</v>
      </c>
      <c r="L538" s="13">
        <f t="shared" si="51"/>
        <v>42219.75</v>
      </c>
      <c r="M538" t="b">
        <v>0</v>
      </c>
      <c r="N538">
        <v>39</v>
      </c>
      <c r="O538" t="b">
        <v>1</v>
      </c>
      <c r="P538" t="s">
        <v>8271</v>
      </c>
      <c r="Q538" s="11">
        <f t="shared" si="48"/>
        <v>118.25757575757576</v>
      </c>
      <c r="R538" s="7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15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50"/>
        <v>42282.768414351856</v>
      </c>
      <c r="L539" s="13">
        <f t="shared" si="51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11">
        <f t="shared" si="48"/>
        <v>120.5</v>
      </c>
      <c r="R539" s="7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15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50"/>
        <v>42473.794710648144</v>
      </c>
      <c r="L540" s="13">
        <f t="shared" si="51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11">
        <f t="shared" si="48"/>
        <v>302.42</v>
      </c>
      <c r="R540" s="7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1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50"/>
        <v>42535.049849537041</v>
      </c>
      <c r="L541" s="13">
        <f t="shared" si="51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11">
        <f t="shared" si="48"/>
        <v>100.64400000000001</v>
      </c>
      <c r="R541" s="7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15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50"/>
        <v>42009.817199074074</v>
      </c>
      <c r="L542" s="13">
        <f t="shared" si="51"/>
        <v>42039.817199074074</v>
      </c>
      <c r="M542" t="b">
        <v>0</v>
      </c>
      <c r="N542">
        <v>1</v>
      </c>
      <c r="O542" t="b">
        <v>0</v>
      </c>
      <c r="P542" t="s">
        <v>8272</v>
      </c>
      <c r="Q542" s="11">
        <f t="shared" si="48"/>
        <v>6.6666666666666671E-3</v>
      </c>
      <c r="R542" s="7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15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50"/>
        <v>42276.046689814815</v>
      </c>
      <c r="L543" s="13">
        <f t="shared" si="51"/>
        <v>42306.046689814815</v>
      </c>
      <c r="M543" t="b">
        <v>0</v>
      </c>
      <c r="N543">
        <v>1</v>
      </c>
      <c r="O543" t="b">
        <v>0</v>
      </c>
      <c r="P543" t="s">
        <v>8272</v>
      </c>
      <c r="Q543" s="11">
        <f t="shared" si="48"/>
        <v>0.55555555555555558</v>
      </c>
      <c r="R543" s="7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15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50"/>
        <v>42433.737453703703</v>
      </c>
      <c r="L544" s="13">
        <f t="shared" si="51"/>
        <v>42493.695787037039</v>
      </c>
      <c r="M544" t="b">
        <v>0</v>
      </c>
      <c r="N544">
        <v>1</v>
      </c>
      <c r="O544" t="b">
        <v>0</v>
      </c>
      <c r="P544" t="s">
        <v>8272</v>
      </c>
      <c r="Q544" s="11">
        <f t="shared" si="48"/>
        <v>3.9999999999999996E-4</v>
      </c>
      <c r="R544" s="7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15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50"/>
        <v>41914.092152777775</v>
      </c>
      <c r="L545" s="13">
        <f t="shared" si="51"/>
        <v>41944.092152777775</v>
      </c>
      <c r="M545" t="b">
        <v>0</v>
      </c>
      <c r="N545">
        <v>2</v>
      </c>
      <c r="O545" t="b">
        <v>0</v>
      </c>
      <c r="P545" t="s">
        <v>8272</v>
      </c>
      <c r="Q545" s="11">
        <f t="shared" si="48"/>
        <v>0.31818181818181818</v>
      </c>
      <c r="R545" s="7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15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50"/>
        <v>42525.656944444447</v>
      </c>
      <c r="L546" s="13">
        <f t="shared" si="51"/>
        <v>42555.656944444447</v>
      </c>
      <c r="M546" t="b">
        <v>0</v>
      </c>
      <c r="N546">
        <v>2</v>
      </c>
      <c r="O546" t="b">
        <v>0</v>
      </c>
      <c r="P546" t="s">
        <v>8272</v>
      </c>
      <c r="Q546" s="11">
        <f t="shared" si="48"/>
        <v>1.2</v>
      </c>
      <c r="R546" s="7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15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50"/>
        <v>42283.592465277776</v>
      </c>
      <c r="L547" s="13">
        <f t="shared" si="51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11">
        <f t="shared" si="48"/>
        <v>27.383999999999997</v>
      </c>
      <c r="R547" s="7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15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50"/>
        <v>42249.667997685188</v>
      </c>
      <c r="L548" s="13">
        <f t="shared" si="51"/>
        <v>42294.667997685188</v>
      </c>
      <c r="M548" t="b">
        <v>0</v>
      </c>
      <c r="N548">
        <v>2</v>
      </c>
      <c r="O548" t="b">
        <v>0</v>
      </c>
      <c r="P548" t="s">
        <v>8272</v>
      </c>
      <c r="Q548" s="11">
        <f t="shared" si="48"/>
        <v>8.666666666666667E-2</v>
      </c>
      <c r="R548" s="7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15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50"/>
        <v>42380.696342592593</v>
      </c>
      <c r="L549" s="13">
        <f t="shared" si="51"/>
        <v>42410.696342592593</v>
      </c>
      <c r="M549" t="b">
        <v>0</v>
      </c>
      <c r="N549">
        <v>0</v>
      </c>
      <c r="O549" t="b">
        <v>0</v>
      </c>
      <c r="P549" t="s">
        <v>8272</v>
      </c>
      <c r="Q549" s="11">
        <f t="shared" si="48"/>
        <v>0</v>
      </c>
      <c r="R549" s="7">
        <f t="shared" si="49"/>
        <v>0</v>
      </c>
      <c r="S549" t="str">
        <f t="shared" si="52"/>
        <v>technology</v>
      </c>
      <c r="T549" t="str">
        <f t="shared" si="53"/>
        <v>web</v>
      </c>
    </row>
    <row r="550" spans="1:20" ht="15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50"/>
        <v>42276.903333333335</v>
      </c>
      <c r="L550" s="13">
        <f t="shared" si="51"/>
        <v>42306.903333333335</v>
      </c>
      <c r="M550" t="b">
        <v>0</v>
      </c>
      <c r="N550">
        <v>1</v>
      </c>
      <c r="O550" t="b">
        <v>0</v>
      </c>
      <c r="P550" t="s">
        <v>8272</v>
      </c>
      <c r="Q550" s="11">
        <f t="shared" si="48"/>
        <v>0.09</v>
      </c>
      <c r="R550" s="7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15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50"/>
        <v>42163.636828703704</v>
      </c>
      <c r="L551" s="13">
        <f t="shared" si="51"/>
        <v>42193.636828703704</v>
      </c>
      <c r="M551" t="b">
        <v>0</v>
      </c>
      <c r="N551">
        <v>8</v>
      </c>
      <c r="O551" t="b">
        <v>0</v>
      </c>
      <c r="P551" t="s">
        <v>8272</v>
      </c>
      <c r="Q551" s="11">
        <f t="shared" si="48"/>
        <v>2.7199999999999998</v>
      </c>
      <c r="R551" s="7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15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50"/>
        <v>42753.678761574076</v>
      </c>
      <c r="L552" s="13">
        <f t="shared" si="51"/>
        <v>42766.208333333328</v>
      </c>
      <c r="M552" t="b">
        <v>0</v>
      </c>
      <c r="N552">
        <v>4</v>
      </c>
      <c r="O552" t="b">
        <v>0</v>
      </c>
      <c r="P552" t="s">
        <v>8272</v>
      </c>
      <c r="Q552" s="11">
        <f t="shared" si="48"/>
        <v>0.70000000000000007</v>
      </c>
      <c r="R552" s="7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15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50"/>
        <v>42173.275740740741</v>
      </c>
      <c r="L553" s="13">
        <f t="shared" si="51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11">
        <f t="shared" si="48"/>
        <v>5.0413333333333332</v>
      </c>
      <c r="R553" s="7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15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50"/>
        <v>42318.616851851853</v>
      </c>
      <c r="L554" s="13">
        <f t="shared" si="51"/>
        <v>42378.616851851853</v>
      </c>
      <c r="M554" t="b">
        <v>0</v>
      </c>
      <c r="N554">
        <v>0</v>
      </c>
      <c r="O554" t="b">
        <v>0</v>
      </c>
      <c r="P554" t="s">
        <v>8272</v>
      </c>
      <c r="Q554" s="11">
        <f t="shared" si="48"/>
        <v>0</v>
      </c>
      <c r="R554" s="7">
        <f t="shared" si="49"/>
        <v>0</v>
      </c>
      <c r="S554" t="str">
        <f t="shared" si="52"/>
        <v>technology</v>
      </c>
      <c r="T554" t="str">
        <f t="shared" si="53"/>
        <v>web</v>
      </c>
    </row>
    <row r="555" spans="1:20" ht="15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50"/>
        <v>41927.71980324074</v>
      </c>
      <c r="L555" s="13">
        <f t="shared" si="51"/>
        <v>41957.761469907404</v>
      </c>
      <c r="M555" t="b">
        <v>0</v>
      </c>
      <c r="N555">
        <v>6</v>
      </c>
      <c r="O555" t="b">
        <v>0</v>
      </c>
      <c r="P555" t="s">
        <v>8272</v>
      </c>
      <c r="Q555" s="11">
        <f t="shared" si="48"/>
        <v>0.49199999999999999</v>
      </c>
      <c r="R555" s="7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15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50"/>
        <v>41901.684861111113</v>
      </c>
      <c r="L556" s="13">
        <f t="shared" si="51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11">
        <f t="shared" si="48"/>
        <v>36.589147286821706</v>
      </c>
      <c r="R556" s="7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15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50"/>
        <v>42503.353506944448</v>
      </c>
      <c r="L557" s="13">
        <f t="shared" si="51"/>
        <v>42533.353506944448</v>
      </c>
      <c r="M557" t="b">
        <v>0</v>
      </c>
      <c r="N557">
        <v>0</v>
      </c>
      <c r="O557" t="b">
        <v>0</v>
      </c>
      <c r="P557" t="s">
        <v>8272</v>
      </c>
      <c r="Q557" s="11">
        <f t="shared" si="48"/>
        <v>0</v>
      </c>
      <c r="R557" s="7">
        <f t="shared" si="49"/>
        <v>0</v>
      </c>
      <c r="S557" t="str">
        <f t="shared" si="52"/>
        <v>technology</v>
      </c>
      <c r="T557" t="str">
        <f t="shared" si="53"/>
        <v>web</v>
      </c>
    </row>
    <row r="558" spans="1:20" ht="15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50"/>
        <v>42345.860150462962</v>
      </c>
      <c r="L558" s="13">
        <f t="shared" si="51"/>
        <v>42375.860150462962</v>
      </c>
      <c r="M558" t="b">
        <v>0</v>
      </c>
      <c r="N558">
        <v>1</v>
      </c>
      <c r="O558" t="b">
        <v>0</v>
      </c>
      <c r="P558" t="s">
        <v>8272</v>
      </c>
      <c r="Q558" s="11">
        <f t="shared" si="48"/>
        <v>2.5</v>
      </c>
      <c r="R558" s="7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15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50"/>
        <v>42676.942164351851</v>
      </c>
      <c r="L559" s="13">
        <f t="shared" si="51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11">
        <f t="shared" si="48"/>
        <v>0.91066666666666674</v>
      </c>
      <c r="R559" s="7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15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50"/>
        <v>42057.883159722223</v>
      </c>
      <c r="L560" s="13">
        <f t="shared" si="51"/>
        <v>42087.841493055559</v>
      </c>
      <c r="M560" t="b">
        <v>0</v>
      </c>
      <c r="N560">
        <v>0</v>
      </c>
      <c r="O560" t="b">
        <v>0</v>
      </c>
      <c r="P560" t="s">
        <v>8272</v>
      </c>
      <c r="Q560" s="11">
        <f t="shared" si="48"/>
        <v>0</v>
      </c>
      <c r="R560" s="7">
        <f t="shared" si="49"/>
        <v>0</v>
      </c>
      <c r="S560" t="str">
        <f t="shared" si="52"/>
        <v>technology</v>
      </c>
      <c r="T560" t="str">
        <f t="shared" si="53"/>
        <v>web</v>
      </c>
    </row>
    <row r="561" spans="1:20" ht="15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50"/>
        <v>42321.283101851848</v>
      </c>
      <c r="L561" s="13">
        <f t="shared" si="51"/>
        <v>42351.283101851848</v>
      </c>
      <c r="M561" t="b">
        <v>0</v>
      </c>
      <c r="N561">
        <v>1</v>
      </c>
      <c r="O561" t="b">
        <v>0</v>
      </c>
      <c r="P561" t="s">
        <v>8272</v>
      </c>
      <c r="Q561" s="11">
        <f t="shared" si="48"/>
        <v>2.0833333333333336E-2</v>
      </c>
      <c r="R561" s="7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15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50"/>
        <v>41960.771354166667</v>
      </c>
      <c r="L562" s="13">
        <f t="shared" si="51"/>
        <v>41990.771354166667</v>
      </c>
      <c r="M562" t="b">
        <v>0</v>
      </c>
      <c r="N562">
        <v>3</v>
      </c>
      <c r="O562" t="b">
        <v>0</v>
      </c>
      <c r="P562" t="s">
        <v>8272</v>
      </c>
      <c r="Q562" s="11">
        <f t="shared" si="48"/>
        <v>1.2E-2</v>
      </c>
      <c r="R562" s="7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15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50"/>
        <v>42268.658715277779</v>
      </c>
      <c r="L563" s="13">
        <f t="shared" si="51"/>
        <v>42303.658715277779</v>
      </c>
      <c r="M563" t="b">
        <v>0</v>
      </c>
      <c r="N563">
        <v>2</v>
      </c>
      <c r="O563" t="b">
        <v>0</v>
      </c>
      <c r="P563" t="s">
        <v>8272</v>
      </c>
      <c r="Q563" s="11">
        <f t="shared" si="48"/>
        <v>0.36666666666666664</v>
      </c>
      <c r="R563" s="7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15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50"/>
        <v>42692.389062500006</v>
      </c>
      <c r="L564" s="13">
        <f t="shared" si="51"/>
        <v>42722.389062500006</v>
      </c>
      <c r="M564" t="b">
        <v>0</v>
      </c>
      <c r="N564">
        <v>0</v>
      </c>
      <c r="O564" t="b">
        <v>0</v>
      </c>
      <c r="P564" t="s">
        <v>8272</v>
      </c>
      <c r="Q564" s="11">
        <f t="shared" si="48"/>
        <v>0</v>
      </c>
      <c r="R564" s="7">
        <f t="shared" si="49"/>
        <v>0</v>
      </c>
      <c r="S564" t="str">
        <f t="shared" si="52"/>
        <v>technology</v>
      </c>
      <c r="T564" t="str">
        <f t="shared" si="53"/>
        <v>web</v>
      </c>
    </row>
    <row r="565" spans="1:20" ht="15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50"/>
        <v>42022.069988425923</v>
      </c>
      <c r="L565" s="13">
        <f t="shared" si="51"/>
        <v>42052.069988425923</v>
      </c>
      <c r="M565" t="b">
        <v>0</v>
      </c>
      <c r="N565">
        <v>2</v>
      </c>
      <c r="O565" t="b">
        <v>0</v>
      </c>
      <c r="P565" t="s">
        <v>8272</v>
      </c>
      <c r="Q565" s="11">
        <f t="shared" si="48"/>
        <v>9.0666666666666659E-2</v>
      </c>
      <c r="R565" s="7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15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50"/>
        <v>42411.942997685182</v>
      </c>
      <c r="L566" s="13">
        <f t="shared" si="51"/>
        <v>42441.942997685182</v>
      </c>
      <c r="M566" t="b">
        <v>0</v>
      </c>
      <c r="N566">
        <v>1</v>
      </c>
      <c r="O566" t="b">
        <v>0</v>
      </c>
      <c r="P566" t="s">
        <v>8272</v>
      </c>
      <c r="Q566" s="11">
        <f t="shared" si="48"/>
        <v>5.5555555555555558E-3</v>
      </c>
      <c r="R566" s="7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15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50"/>
        <v>42165.785289351858</v>
      </c>
      <c r="L567" s="13">
        <f t="shared" si="51"/>
        <v>42195.785289351858</v>
      </c>
      <c r="M567" t="b">
        <v>0</v>
      </c>
      <c r="N567">
        <v>0</v>
      </c>
      <c r="O567" t="b">
        <v>0</v>
      </c>
      <c r="P567" t="s">
        <v>8272</v>
      </c>
      <c r="Q567" s="11">
        <f t="shared" si="48"/>
        <v>0</v>
      </c>
      <c r="R567" s="7">
        <f t="shared" si="49"/>
        <v>0</v>
      </c>
      <c r="S567" t="str">
        <f t="shared" si="52"/>
        <v>technology</v>
      </c>
      <c r="T567" t="str">
        <f t="shared" si="53"/>
        <v>web</v>
      </c>
    </row>
    <row r="568" spans="1:20" ht="15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50"/>
        <v>42535.68440972222</v>
      </c>
      <c r="L568" s="13">
        <f t="shared" si="51"/>
        <v>42565.68440972222</v>
      </c>
      <c r="M568" t="b">
        <v>0</v>
      </c>
      <c r="N568">
        <v>1</v>
      </c>
      <c r="O568" t="b">
        <v>0</v>
      </c>
      <c r="P568" t="s">
        <v>8272</v>
      </c>
      <c r="Q568" s="11">
        <f t="shared" si="48"/>
        <v>0.02</v>
      </c>
      <c r="R568" s="7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15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50"/>
        <v>41975.842523148152</v>
      </c>
      <c r="L569" s="13">
        <f t="shared" si="51"/>
        <v>42005.842523148152</v>
      </c>
      <c r="M569" t="b">
        <v>0</v>
      </c>
      <c r="N569">
        <v>0</v>
      </c>
      <c r="O569" t="b">
        <v>0</v>
      </c>
      <c r="P569" t="s">
        <v>8272</v>
      </c>
      <c r="Q569" s="11">
        <f t="shared" si="48"/>
        <v>0</v>
      </c>
      <c r="R569" s="7">
        <f t="shared" si="49"/>
        <v>0</v>
      </c>
      <c r="S569" t="str">
        <f t="shared" si="52"/>
        <v>technology</v>
      </c>
      <c r="T569" t="str">
        <f t="shared" si="53"/>
        <v>web</v>
      </c>
    </row>
    <row r="570" spans="1:20" ht="15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50"/>
        <v>42348.9215625</v>
      </c>
      <c r="L570" s="13">
        <f t="shared" si="51"/>
        <v>42385.458333333328</v>
      </c>
      <c r="M570" t="b">
        <v>0</v>
      </c>
      <c r="N570">
        <v>5</v>
      </c>
      <c r="O570" t="b">
        <v>0</v>
      </c>
      <c r="P570" t="s">
        <v>8272</v>
      </c>
      <c r="Q570" s="11">
        <f t="shared" si="48"/>
        <v>1</v>
      </c>
      <c r="R570" s="7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15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50"/>
        <v>42340.847361111111</v>
      </c>
      <c r="L571" s="13">
        <f t="shared" si="51"/>
        <v>42370.847361111111</v>
      </c>
      <c r="M571" t="b">
        <v>0</v>
      </c>
      <c r="N571">
        <v>1</v>
      </c>
      <c r="O571" t="b">
        <v>0</v>
      </c>
      <c r="P571" t="s">
        <v>8272</v>
      </c>
      <c r="Q571" s="11">
        <f t="shared" si="48"/>
        <v>0.8</v>
      </c>
      <c r="R571" s="7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15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50"/>
        <v>42388.798252314817</v>
      </c>
      <c r="L572" s="13">
        <f t="shared" si="51"/>
        <v>42418.798252314817</v>
      </c>
      <c r="M572" t="b">
        <v>0</v>
      </c>
      <c r="N572">
        <v>1</v>
      </c>
      <c r="O572" t="b">
        <v>0</v>
      </c>
      <c r="P572" t="s">
        <v>8272</v>
      </c>
      <c r="Q572" s="11">
        <f t="shared" si="48"/>
        <v>0.16705882352941176</v>
      </c>
      <c r="R572" s="7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15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50"/>
        <v>42192.816238425927</v>
      </c>
      <c r="L573" s="13">
        <f t="shared" si="51"/>
        <v>42212.165972222225</v>
      </c>
      <c r="M573" t="b">
        <v>0</v>
      </c>
      <c r="N573">
        <v>2</v>
      </c>
      <c r="O573" t="b">
        <v>0</v>
      </c>
      <c r="P573" t="s">
        <v>8272</v>
      </c>
      <c r="Q573" s="11">
        <f t="shared" si="48"/>
        <v>0.42399999999999999</v>
      </c>
      <c r="R573" s="7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15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50"/>
        <v>42282.71629629629</v>
      </c>
      <c r="L574" s="13">
        <f t="shared" si="51"/>
        <v>42312.757962962962</v>
      </c>
      <c r="M574" t="b">
        <v>0</v>
      </c>
      <c r="N574">
        <v>0</v>
      </c>
      <c r="O574" t="b">
        <v>0</v>
      </c>
      <c r="P574" t="s">
        <v>8272</v>
      </c>
      <c r="Q574" s="11">
        <f t="shared" si="48"/>
        <v>0</v>
      </c>
      <c r="R574" s="7">
        <f t="shared" si="49"/>
        <v>0</v>
      </c>
      <c r="S574" t="str">
        <f t="shared" si="52"/>
        <v>technology</v>
      </c>
      <c r="T574" t="str">
        <f t="shared" si="53"/>
        <v>web</v>
      </c>
    </row>
    <row r="575" spans="1:20" ht="15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50"/>
        <v>41963.050127314811</v>
      </c>
      <c r="L575" s="13">
        <f t="shared" si="51"/>
        <v>42022.05</v>
      </c>
      <c r="M575" t="b">
        <v>0</v>
      </c>
      <c r="N575">
        <v>9</v>
      </c>
      <c r="O575" t="b">
        <v>0</v>
      </c>
      <c r="P575" t="s">
        <v>8272</v>
      </c>
      <c r="Q575" s="11">
        <f t="shared" si="48"/>
        <v>0.38925389253892539</v>
      </c>
      <c r="R575" s="7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15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50"/>
        <v>42632.443368055552</v>
      </c>
      <c r="L576" s="13">
        <f t="shared" si="51"/>
        <v>42662.443368055552</v>
      </c>
      <c r="M576" t="b">
        <v>0</v>
      </c>
      <c r="N576">
        <v>4</v>
      </c>
      <c r="O576" t="b">
        <v>0</v>
      </c>
      <c r="P576" t="s">
        <v>8272</v>
      </c>
      <c r="Q576" s="11">
        <f t="shared" si="48"/>
        <v>0.7155635062611807</v>
      </c>
      <c r="R576" s="7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15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50"/>
        <v>42138.692627314813</v>
      </c>
      <c r="L577" s="13">
        <f t="shared" si="51"/>
        <v>42168.692627314813</v>
      </c>
      <c r="M577" t="b">
        <v>0</v>
      </c>
      <c r="N577">
        <v>4</v>
      </c>
      <c r="O577" t="b">
        <v>0</v>
      </c>
      <c r="P577" t="s">
        <v>8272</v>
      </c>
      <c r="Q577" s="11">
        <f t="shared" si="48"/>
        <v>0.43166666666666664</v>
      </c>
      <c r="R577" s="7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15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50"/>
        <v>42031.471666666665</v>
      </c>
      <c r="L578" s="13">
        <f t="shared" si="51"/>
        <v>42091.43</v>
      </c>
      <c r="M578" t="b">
        <v>0</v>
      </c>
      <c r="N578">
        <v>1</v>
      </c>
      <c r="O578" t="b">
        <v>0</v>
      </c>
      <c r="P578" t="s">
        <v>8272</v>
      </c>
      <c r="Q578" s="11">
        <f t="shared" ref="Q578:Q641" si="54">(E578/D578)*100</f>
        <v>1.25E-3</v>
      </c>
      <c r="R578" s="7">
        <f t="shared" ref="R578:R641" si="55">IFERROR(E578/N578,0)</f>
        <v>1</v>
      </c>
      <c r="S578" t="str">
        <f t="shared" si="52"/>
        <v>technology</v>
      </c>
      <c r="T578" t="str">
        <f t="shared" si="53"/>
        <v>web</v>
      </c>
    </row>
    <row r="579" spans="1:20" ht="15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56">(((J579/60)/60)/24)+DATE(1970,1,1)</f>
        <v>42450.589143518519</v>
      </c>
      <c r="L579" s="13">
        <f t="shared" ref="L579:L642" si="5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11">
        <f t="shared" si="54"/>
        <v>0.2</v>
      </c>
      <c r="R579" s="7">
        <f t="shared" si="55"/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RIGHT(P579,LEN(P579)-SEARCH("/",P579))</f>
        <v>web</v>
      </c>
    </row>
    <row r="580" spans="1:20" ht="15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56"/>
        <v>42230.578622685185</v>
      </c>
      <c r="L580" s="13">
        <f t="shared" si="5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11">
        <f t="shared" si="54"/>
        <v>1.12E-2</v>
      </c>
      <c r="R580" s="7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15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56"/>
        <v>41968.852118055554</v>
      </c>
      <c r="L581" s="13">
        <f t="shared" si="5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11">
        <f t="shared" si="54"/>
        <v>1.4583333333333333</v>
      </c>
      <c r="R581" s="7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15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56"/>
        <v>42605.908182870371</v>
      </c>
      <c r="L582" s="13">
        <f t="shared" si="5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11">
        <f t="shared" si="54"/>
        <v>3.3333333333333333E-2</v>
      </c>
      <c r="R582" s="7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15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56"/>
        <v>42188.012777777782</v>
      </c>
      <c r="L583" s="13">
        <f t="shared" si="5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11">
        <f t="shared" si="54"/>
        <v>0</v>
      </c>
      <c r="R583" s="7">
        <f t="shared" si="55"/>
        <v>0</v>
      </c>
      <c r="S583" t="str">
        <f t="shared" si="58"/>
        <v>technology</v>
      </c>
      <c r="T583" t="str">
        <f t="shared" si="59"/>
        <v>web</v>
      </c>
    </row>
    <row r="584" spans="1:20" ht="15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56"/>
        <v>42055.739803240736</v>
      </c>
      <c r="L584" s="13">
        <f t="shared" si="57"/>
        <v>42078.75</v>
      </c>
      <c r="M584" t="b">
        <v>0</v>
      </c>
      <c r="N584">
        <v>0</v>
      </c>
      <c r="O584" t="b">
        <v>0</v>
      </c>
      <c r="P584" t="s">
        <v>8272</v>
      </c>
      <c r="Q584" s="11">
        <f t="shared" si="54"/>
        <v>0</v>
      </c>
      <c r="R584" s="7">
        <f t="shared" si="55"/>
        <v>0</v>
      </c>
      <c r="S584" t="str">
        <f t="shared" si="58"/>
        <v>technology</v>
      </c>
      <c r="T584" t="str">
        <f t="shared" si="59"/>
        <v>web</v>
      </c>
    </row>
    <row r="585" spans="1:20" ht="15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56"/>
        <v>42052.93850694444</v>
      </c>
      <c r="L585" s="13">
        <f t="shared" si="5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11">
        <f t="shared" si="54"/>
        <v>1.1111111111111112E-2</v>
      </c>
      <c r="R585" s="7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15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56"/>
        <v>42049.716620370367</v>
      </c>
      <c r="L586" s="13">
        <f t="shared" si="5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11">
        <f t="shared" si="54"/>
        <v>1</v>
      </c>
      <c r="R586" s="7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15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56"/>
        <v>42283.3909375</v>
      </c>
      <c r="L587" s="13">
        <f t="shared" si="57"/>
        <v>42339</v>
      </c>
      <c r="M587" t="b">
        <v>0</v>
      </c>
      <c r="N587">
        <v>0</v>
      </c>
      <c r="O587" t="b">
        <v>0</v>
      </c>
      <c r="P587" t="s">
        <v>8272</v>
      </c>
      <c r="Q587" s="11">
        <f t="shared" si="54"/>
        <v>0</v>
      </c>
      <c r="R587" s="7">
        <f t="shared" si="55"/>
        <v>0</v>
      </c>
      <c r="S587" t="str">
        <f t="shared" si="58"/>
        <v>technology</v>
      </c>
      <c r="T587" t="str">
        <f t="shared" si="59"/>
        <v>web</v>
      </c>
    </row>
    <row r="588" spans="1:20" ht="15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56"/>
        <v>42020.854247685187</v>
      </c>
      <c r="L588" s="13">
        <f t="shared" si="5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11">
        <f t="shared" si="54"/>
        <v>0.55999999999999994</v>
      </c>
      <c r="R588" s="7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15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56"/>
        <v>42080.757326388892</v>
      </c>
      <c r="L589" s="13">
        <f t="shared" si="5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11">
        <f t="shared" si="54"/>
        <v>9.0833333333333339</v>
      </c>
      <c r="R589" s="7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15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56"/>
        <v>42631.769513888896</v>
      </c>
      <c r="L590" s="13">
        <f t="shared" si="5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11">
        <f t="shared" si="54"/>
        <v>3.3444444444444441</v>
      </c>
      <c r="R590" s="7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5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56"/>
        <v>42178.614571759259</v>
      </c>
      <c r="L591" s="13">
        <f t="shared" si="5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11">
        <f t="shared" si="54"/>
        <v>1.3333333333333334E-2</v>
      </c>
      <c r="R591" s="7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15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56"/>
        <v>42377.554756944446</v>
      </c>
      <c r="L592" s="13">
        <f t="shared" si="5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11">
        <f t="shared" si="54"/>
        <v>4.46</v>
      </c>
      <c r="R592" s="7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15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56"/>
        <v>42177.543171296296</v>
      </c>
      <c r="L593" s="13">
        <f t="shared" si="5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11">
        <f t="shared" si="54"/>
        <v>6.0999999999999999E-2</v>
      </c>
      <c r="R593" s="7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15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56"/>
        <v>41946.232175925928</v>
      </c>
      <c r="L594" s="13">
        <f t="shared" si="5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11">
        <f t="shared" si="54"/>
        <v>3.3333333333333335</v>
      </c>
      <c r="R594" s="7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15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56"/>
        <v>42070.677604166667</v>
      </c>
      <c r="L595" s="13">
        <f t="shared" si="5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11">
        <f t="shared" si="54"/>
        <v>23</v>
      </c>
      <c r="R595" s="7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15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56"/>
        <v>42446.780162037037</v>
      </c>
      <c r="L596" s="13">
        <f t="shared" si="5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11">
        <f t="shared" si="54"/>
        <v>0.104</v>
      </c>
      <c r="R596" s="7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15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56"/>
        <v>42083.069884259254</v>
      </c>
      <c r="L597" s="13">
        <f t="shared" si="5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11">
        <f t="shared" si="54"/>
        <v>0.42599999999999999</v>
      </c>
      <c r="R597" s="7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15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56"/>
        <v>42646.896898148145</v>
      </c>
      <c r="L598" s="13">
        <f t="shared" si="5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11">
        <f t="shared" si="54"/>
        <v>0.03</v>
      </c>
      <c r="R598" s="7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15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56"/>
        <v>42545.705266203702</v>
      </c>
      <c r="L599" s="13">
        <f t="shared" si="5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11">
        <f t="shared" si="54"/>
        <v>0.26666666666666666</v>
      </c>
      <c r="R599" s="7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15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56"/>
        <v>41948.00209490741</v>
      </c>
      <c r="L600" s="13">
        <f t="shared" si="57"/>
        <v>41978.00209490741</v>
      </c>
      <c r="M600" t="b">
        <v>0</v>
      </c>
      <c r="N600">
        <v>7</v>
      </c>
      <c r="O600" t="b">
        <v>0</v>
      </c>
      <c r="P600" t="s">
        <v>8272</v>
      </c>
      <c r="Q600" s="11">
        <f t="shared" si="54"/>
        <v>34</v>
      </c>
      <c r="R600" s="7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15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56"/>
        <v>42047.812523148154</v>
      </c>
      <c r="L601" s="13">
        <f t="shared" si="5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11">
        <f t="shared" si="54"/>
        <v>6.2E-2</v>
      </c>
      <c r="R601" s="7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15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56"/>
        <v>42073.798171296294</v>
      </c>
      <c r="L602" s="13">
        <f t="shared" si="5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11">
        <f t="shared" si="54"/>
        <v>2</v>
      </c>
      <c r="R602" s="7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15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56"/>
        <v>41969.858090277776</v>
      </c>
      <c r="L603" s="13">
        <f t="shared" si="5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11">
        <f t="shared" si="54"/>
        <v>1.4000000000000001</v>
      </c>
      <c r="R603" s="7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15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56"/>
        <v>42143.79415509259</v>
      </c>
      <c r="L604" s="13">
        <f t="shared" si="57"/>
        <v>42173.79415509259</v>
      </c>
      <c r="M604" t="b">
        <v>0</v>
      </c>
      <c r="N604">
        <v>0</v>
      </c>
      <c r="O604" t="b">
        <v>0</v>
      </c>
      <c r="P604" t="s">
        <v>8272</v>
      </c>
      <c r="Q604" s="11">
        <f t="shared" si="54"/>
        <v>0</v>
      </c>
      <c r="R604" s="7">
        <f t="shared" si="55"/>
        <v>0</v>
      </c>
      <c r="S604" t="str">
        <f t="shared" si="58"/>
        <v>technology</v>
      </c>
      <c r="T604" t="str">
        <f t="shared" si="59"/>
        <v>web</v>
      </c>
    </row>
    <row r="605" spans="1:20" ht="15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56"/>
        <v>41835.639155092591</v>
      </c>
      <c r="L605" s="13">
        <f t="shared" si="5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11">
        <f t="shared" si="54"/>
        <v>3.9334666666666664</v>
      </c>
      <c r="R605" s="7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15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56"/>
        <v>41849.035370370373</v>
      </c>
      <c r="L606" s="13">
        <f t="shared" si="5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11">
        <f t="shared" si="54"/>
        <v>0</v>
      </c>
      <c r="R606" s="7">
        <f t="shared" si="55"/>
        <v>0</v>
      </c>
      <c r="S606" t="str">
        <f t="shared" si="58"/>
        <v>technology</v>
      </c>
      <c r="T606" t="str">
        <f t="shared" si="59"/>
        <v>web</v>
      </c>
    </row>
    <row r="607" spans="1:20" ht="15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56"/>
        <v>42194.357731481476</v>
      </c>
      <c r="L607" s="13">
        <f t="shared" si="5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11">
        <f t="shared" si="54"/>
        <v>2.62</v>
      </c>
      <c r="R607" s="7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15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56"/>
        <v>42102.650567129633</v>
      </c>
      <c r="L608" s="13">
        <f t="shared" si="57"/>
        <v>42148.625</v>
      </c>
      <c r="M608" t="b">
        <v>0</v>
      </c>
      <c r="N608">
        <v>1</v>
      </c>
      <c r="O608" t="b">
        <v>0</v>
      </c>
      <c r="P608" t="s">
        <v>8272</v>
      </c>
      <c r="Q608" s="11">
        <f t="shared" si="54"/>
        <v>0.2</v>
      </c>
      <c r="R608" s="7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15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56"/>
        <v>42300.825648148151</v>
      </c>
      <c r="L609" s="13">
        <f t="shared" si="5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11">
        <f t="shared" si="54"/>
        <v>0</v>
      </c>
      <c r="R609" s="7">
        <f t="shared" si="55"/>
        <v>0</v>
      </c>
      <c r="S609" t="str">
        <f t="shared" si="58"/>
        <v>technology</v>
      </c>
      <c r="T609" t="str">
        <f t="shared" si="59"/>
        <v>web</v>
      </c>
    </row>
    <row r="610" spans="1:20" ht="15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56"/>
        <v>42140.921064814815</v>
      </c>
      <c r="L610" s="13">
        <f t="shared" si="5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11">
        <f t="shared" si="54"/>
        <v>0.97400000000000009</v>
      </c>
      <c r="R610" s="7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15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56"/>
        <v>42307.034074074079</v>
      </c>
      <c r="L611" s="13">
        <f t="shared" si="5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11">
        <f t="shared" si="54"/>
        <v>0.64102564102564097</v>
      </c>
      <c r="R611" s="7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15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56"/>
        <v>42086.83085648148</v>
      </c>
      <c r="L612" s="13">
        <f t="shared" si="57"/>
        <v>42116.83085648148</v>
      </c>
      <c r="M612" t="b">
        <v>0</v>
      </c>
      <c r="N612">
        <v>0</v>
      </c>
      <c r="O612" t="b">
        <v>0</v>
      </c>
      <c r="P612" t="s">
        <v>8272</v>
      </c>
      <c r="Q612" s="11">
        <f t="shared" si="54"/>
        <v>0</v>
      </c>
      <c r="R612" s="7">
        <f t="shared" si="55"/>
        <v>0</v>
      </c>
      <c r="S612" t="str">
        <f t="shared" si="58"/>
        <v>technology</v>
      </c>
      <c r="T612" t="str">
        <f t="shared" si="59"/>
        <v>web</v>
      </c>
    </row>
    <row r="613" spans="1:20" ht="15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56"/>
        <v>42328.560613425929</v>
      </c>
      <c r="L613" s="13">
        <f t="shared" si="5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11">
        <f t="shared" si="54"/>
        <v>0</v>
      </c>
      <c r="R613" s="7">
        <f t="shared" si="55"/>
        <v>0</v>
      </c>
      <c r="S613" t="str">
        <f t="shared" si="58"/>
        <v>technology</v>
      </c>
      <c r="T613" t="str">
        <f t="shared" si="59"/>
        <v>web</v>
      </c>
    </row>
    <row r="614" spans="1:20" ht="15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56"/>
        <v>42585.031782407401</v>
      </c>
      <c r="L614" s="13">
        <f t="shared" si="5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11">
        <f t="shared" si="54"/>
        <v>0</v>
      </c>
      <c r="R614" s="7">
        <f t="shared" si="55"/>
        <v>0</v>
      </c>
      <c r="S614" t="str">
        <f t="shared" si="58"/>
        <v>technology</v>
      </c>
      <c r="T614" t="str">
        <f t="shared" si="59"/>
        <v>web</v>
      </c>
    </row>
    <row r="615" spans="1:20" ht="15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56"/>
        <v>42247.496759259258</v>
      </c>
      <c r="L615" s="13">
        <f t="shared" si="5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11">
        <f t="shared" si="54"/>
        <v>21.363333333333333</v>
      </c>
      <c r="R615" s="7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15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56"/>
        <v>42515.061805555553</v>
      </c>
      <c r="L616" s="13">
        <f t="shared" si="5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11">
        <f t="shared" si="54"/>
        <v>0</v>
      </c>
      <c r="R616" s="7">
        <f t="shared" si="55"/>
        <v>0</v>
      </c>
      <c r="S616" t="str">
        <f t="shared" si="58"/>
        <v>technology</v>
      </c>
      <c r="T616" t="str">
        <f t="shared" si="59"/>
        <v>web</v>
      </c>
    </row>
    <row r="617" spans="1:20" ht="15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56"/>
        <v>42242.122210648144</v>
      </c>
      <c r="L617" s="13">
        <f t="shared" si="5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11">
        <f t="shared" si="54"/>
        <v>0</v>
      </c>
      <c r="R617" s="7">
        <f t="shared" si="55"/>
        <v>0</v>
      </c>
      <c r="S617" t="str">
        <f t="shared" si="58"/>
        <v>technology</v>
      </c>
      <c r="T617" t="str">
        <f t="shared" si="59"/>
        <v>web</v>
      </c>
    </row>
    <row r="618" spans="1:20" ht="15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56"/>
        <v>42761.376238425932</v>
      </c>
      <c r="L618" s="13">
        <f t="shared" si="5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11">
        <f t="shared" si="54"/>
        <v>0</v>
      </c>
      <c r="R618" s="7">
        <f t="shared" si="55"/>
        <v>0</v>
      </c>
      <c r="S618" t="str">
        <f t="shared" si="58"/>
        <v>technology</v>
      </c>
      <c r="T618" t="str">
        <f t="shared" si="59"/>
        <v>web</v>
      </c>
    </row>
    <row r="619" spans="1:20" ht="15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56"/>
        <v>42087.343090277776</v>
      </c>
      <c r="L619" s="13">
        <f t="shared" si="5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11">
        <f t="shared" si="54"/>
        <v>3</v>
      </c>
      <c r="R619" s="7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15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56"/>
        <v>42317.810219907406</v>
      </c>
      <c r="L620" s="13">
        <f t="shared" si="5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11">
        <f t="shared" si="54"/>
        <v>0</v>
      </c>
      <c r="R620" s="7">
        <f t="shared" si="55"/>
        <v>0</v>
      </c>
      <c r="S620" t="str">
        <f t="shared" si="58"/>
        <v>technology</v>
      </c>
      <c r="T620" t="str">
        <f t="shared" si="59"/>
        <v>web</v>
      </c>
    </row>
    <row r="621" spans="1:20" ht="15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56"/>
        <v>41908.650347222225</v>
      </c>
      <c r="L621" s="13">
        <f t="shared" si="5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11">
        <f t="shared" si="54"/>
        <v>3.9999999999999996E-5</v>
      </c>
      <c r="R621" s="7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15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56"/>
        <v>41831.716874999998</v>
      </c>
      <c r="L622" s="13">
        <f t="shared" si="5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11">
        <f t="shared" si="54"/>
        <v>1</v>
      </c>
      <c r="R622" s="7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15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56"/>
        <v>42528.987696759257</v>
      </c>
      <c r="L623" s="13">
        <f t="shared" si="5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11">
        <f t="shared" si="54"/>
        <v>1.044</v>
      </c>
      <c r="R623" s="7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15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56"/>
        <v>42532.774745370371</v>
      </c>
      <c r="L624" s="13">
        <f t="shared" si="5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11">
        <f t="shared" si="54"/>
        <v>5.6833333333333336</v>
      </c>
      <c r="R624" s="7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15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56"/>
        <v>42122.009224537032</v>
      </c>
      <c r="L625" s="13">
        <f t="shared" si="5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11">
        <f t="shared" si="54"/>
        <v>0</v>
      </c>
      <c r="R625" s="7">
        <f t="shared" si="55"/>
        <v>0</v>
      </c>
      <c r="S625" t="str">
        <f t="shared" si="58"/>
        <v>technology</v>
      </c>
      <c r="T625" t="str">
        <f t="shared" si="59"/>
        <v>web</v>
      </c>
    </row>
    <row r="626" spans="1:20" ht="15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56"/>
        <v>42108.988900462966</v>
      </c>
      <c r="L626" s="13">
        <f t="shared" si="5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11">
        <f t="shared" si="54"/>
        <v>0</v>
      </c>
      <c r="R626" s="7">
        <f t="shared" si="55"/>
        <v>0</v>
      </c>
      <c r="S626" t="str">
        <f t="shared" si="58"/>
        <v>technology</v>
      </c>
      <c r="T626" t="str">
        <f t="shared" si="59"/>
        <v>web</v>
      </c>
    </row>
    <row r="627" spans="1:20" ht="15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56"/>
        <v>42790.895567129628</v>
      </c>
      <c r="L627" s="13">
        <f t="shared" si="5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11">
        <f t="shared" si="54"/>
        <v>0</v>
      </c>
      <c r="R627" s="7">
        <f t="shared" si="55"/>
        <v>0</v>
      </c>
      <c r="S627" t="str">
        <f t="shared" si="58"/>
        <v>technology</v>
      </c>
      <c r="T627" t="str">
        <f t="shared" si="59"/>
        <v>web</v>
      </c>
    </row>
    <row r="628" spans="1:20" ht="15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56"/>
        <v>42198.559479166666</v>
      </c>
      <c r="L628" s="13">
        <f t="shared" si="5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11">
        <f t="shared" si="54"/>
        <v>17.380000000000003</v>
      </c>
      <c r="R628" s="7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15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56"/>
        <v>42384.306840277779</v>
      </c>
      <c r="L629" s="13">
        <f t="shared" si="5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11">
        <f t="shared" si="54"/>
        <v>0.02</v>
      </c>
      <c r="R629" s="7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15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56"/>
        <v>41803.692789351851</v>
      </c>
      <c r="L630" s="13">
        <f t="shared" si="5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11">
        <f t="shared" si="54"/>
        <v>0</v>
      </c>
      <c r="R630" s="7">
        <f t="shared" si="55"/>
        <v>0</v>
      </c>
      <c r="S630" t="str">
        <f t="shared" si="58"/>
        <v>technology</v>
      </c>
      <c r="T630" t="str">
        <f t="shared" si="59"/>
        <v>web</v>
      </c>
    </row>
    <row r="631" spans="1:20" ht="15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56"/>
        <v>42474.637824074074</v>
      </c>
      <c r="L631" s="13">
        <f t="shared" si="5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11">
        <f t="shared" si="54"/>
        <v>0.17500000000000002</v>
      </c>
      <c r="R631" s="7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15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56"/>
        <v>42223.619456018518</v>
      </c>
      <c r="L632" s="13">
        <f t="shared" si="5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11">
        <f t="shared" si="54"/>
        <v>8.3340278356529712E-2</v>
      </c>
      <c r="R632" s="7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15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56"/>
        <v>42489.772326388891</v>
      </c>
      <c r="L633" s="13">
        <f t="shared" si="5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11">
        <f t="shared" si="54"/>
        <v>1.38</v>
      </c>
      <c r="R633" s="7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15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56"/>
        <v>42303.659317129626</v>
      </c>
      <c r="L634" s="13">
        <f t="shared" si="5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11">
        <f t="shared" si="54"/>
        <v>0</v>
      </c>
      <c r="R634" s="7">
        <f t="shared" si="55"/>
        <v>0</v>
      </c>
      <c r="S634" t="str">
        <f t="shared" si="58"/>
        <v>technology</v>
      </c>
      <c r="T634" t="str">
        <f t="shared" si="59"/>
        <v>web</v>
      </c>
    </row>
    <row r="635" spans="1:20" ht="15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56"/>
        <v>42507.29932870371</v>
      </c>
      <c r="L635" s="13">
        <f t="shared" si="5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11">
        <f t="shared" si="54"/>
        <v>12.45</v>
      </c>
      <c r="R635" s="7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15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56"/>
        <v>42031.928576388891</v>
      </c>
      <c r="L636" s="13">
        <f t="shared" si="5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11">
        <f t="shared" si="54"/>
        <v>0.02</v>
      </c>
      <c r="R636" s="7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15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56"/>
        <v>42076.092152777783</v>
      </c>
      <c r="L637" s="13">
        <f t="shared" si="5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11">
        <f t="shared" si="54"/>
        <v>8.0000000000000002E-3</v>
      </c>
      <c r="R637" s="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15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56"/>
        <v>42131.455439814818</v>
      </c>
      <c r="L638" s="13">
        <f t="shared" si="57"/>
        <v>42161.44930555555</v>
      </c>
      <c r="M638" t="b">
        <v>0</v>
      </c>
      <c r="N638">
        <v>1</v>
      </c>
      <c r="O638" t="b">
        <v>0</v>
      </c>
      <c r="P638" t="s">
        <v>8272</v>
      </c>
      <c r="Q638" s="11">
        <f t="shared" si="54"/>
        <v>0.2</v>
      </c>
      <c r="R638" s="7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15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56"/>
        <v>42762.962013888886</v>
      </c>
      <c r="L639" s="13">
        <f t="shared" si="5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11">
        <f t="shared" si="54"/>
        <v>0</v>
      </c>
      <c r="R639" s="7">
        <f t="shared" si="55"/>
        <v>0</v>
      </c>
      <c r="S639" t="str">
        <f t="shared" si="58"/>
        <v>technology</v>
      </c>
      <c r="T639" t="str">
        <f t="shared" si="59"/>
        <v>web</v>
      </c>
    </row>
    <row r="640" spans="1:20" ht="15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56"/>
        <v>42759.593310185184</v>
      </c>
      <c r="L640" s="13">
        <f t="shared" si="57"/>
        <v>42819.55164351852</v>
      </c>
      <c r="M640" t="b">
        <v>0</v>
      </c>
      <c r="N640">
        <v>6</v>
      </c>
      <c r="O640" t="b">
        <v>0</v>
      </c>
      <c r="P640" t="s">
        <v>8272</v>
      </c>
      <c r="Q640" s="11">
        <f t="shared" si="54"/>
        <v>9.0000000000000011E-3</v>
      </c>
      <c r="R640" s="7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15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56"/>
        <v>41865.583275462966</v>
      </c>
      <c r="L641" s="13">
        <f t="shared" si="5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11">
        <f t="shared" si="54"/>
        <v>9.9999999999999991E-5</v>
      </c>
      <c r="R641" s="7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15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56"/>
        <v>42683.420312500006</v>
      </c>
      <c r="L642" s="13">
        <f t="shared" si="5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11">
        <f t="shared" ref="Q642:Q705" si="60">(E642/D642)*100</f>
        <v>144.28571428571428</v>
      </c>
      <c r="R642" s="7">
        <f t="shared" ref="R642:R705" si="61">IFERROR(E642/N642,0)</f>
        <v>50.5</v>
      </c>
      <c r="S642" t="str">
        <f t="shared" si="58"/>
        <v>technology</v>
      </c>
      <c r="T642" t="str">
        <f t="shared" si="59"/>
        <v>wearables</v>
      </c>
    </row>
    <row r="643" spans="1:20" ht="15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62">(((J643/60)/60)/24)+DATE(1970,1,1)</f>
        <v>42199.57</v>
      </c>
      <c r="L643" s="13">
        <f t="shared" ref="L643:L706" si="63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11">
        <f t="shared" si="60"/>
        <v>119.16249999999999</v>
      </c>
      <c r="R643" s="7">
        <f t="shared" si="61"/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RIGHT(P643,LEN(P643)-SEARCH("/",P643))</f>
        <v>wearables</v>
      </c>
    </row>
    <row r="644" spans="1:20" ht="15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62"/>
        <v>42199.651319444441</v>
      </c>
      <c r="L644" s="13">
        <f t="shared" si="6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11">
        <f t="shared" si="60"/>
        <v>1460.4850000000001</v>
      </c>
      <c r="R644" s="7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15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62"/>
        <v>42100.642071759255</v>
      </c>
      <c r="L645" s="13">
        <f t="shared" si="6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11">
        <f t="shared" si="60"/>
        <v>105.80799999999999</v>
      </c>
      <c r="R645" s="7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15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62"/>
        <v>41898.665960648148</v>
      </c>
      <c r="L646" s="13">
        <f t="shared" si="6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11">
        <f t="shared" si="60"/>
        <v>300.11791999999997</v>
      </c>
      <c r="R646" s="7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15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62"/>
        <v>42564.026319444441</v>
      </c>
      <c r="L647" s="13">
        <f t="shared" si="6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11">
        <f t="shared" si="60"/>
        <v>278.7</v>
      </c>
      <c r="R647" s="7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15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62"/>
        <v>41832.852627314816</v>
      </c>
      <c r="L648" s="13">
        <f t="shared" si="6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11">
        <f t="shared" si="60"/>
        <v>131.87625</v>
      </c>
      <c r="R648" s="7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15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62"/>
        <v>42416.767928240741</v>
      </c>
      <c r="L649" s="13">
        <f t="shared" si="6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11">
        <f t="shared" si="60"/>
        <v>107.05</v>
      </c>
      <c r="R649" s="7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15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62"/>
        <v>41891.693379629629</v>
      </c>
      <c r="L650" s="13">
        <f t="shared" si="6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11">
        <f t="shared" si="60"/>
        <v>126.82285714285715</v>
      </c>
      <c r="R650" s="7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15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62"/>
        <v>41877.912187499998</v>
      </c>
      <c r="L651" s="13">
        <f t="shared" si="6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11">
        <f t="shared" si="60"/>
        <v>139.96</v>
      </c>
      <c r="R651" s="7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15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62"/>
        <v>41932.036851851852</v>
      </c>
      <c r="L652" s="13">
        <f t="shared" si="6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11">
        <f t="shared" si="60"/>
        <v>112.4</v>
      </c>
      <c r="R652" s="7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15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62"/>
        <v>41956.017488425925</v>
      </c>
      <c r="L653" s="13">
        <f t="shared" si="6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11">
        <f t="shared" si="60"/>
        <v>100.52799999999999</v>
      </c>
      <c r="R653" s="7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15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62"/>
        <v>42675.690393518518</v>
      </c>
      <c r="L654" s="13">
        <f t="shared" si="6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11">
        <f t="shared" si="60"/>
        <v>100.46666666666665</v>
      </c>
      <c r="R654" s="7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15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62"/>
        <v>42199.618518518517</v>
      </c>
      <c r="L655" s="13">
        <f t="shared" si="6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11">
        <f t="shared" si="60"/>
        <v>141.446</v>
      </c>
      <c r="R655" s="7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15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62"/>
        <v>42163.957326388889</v>
      </c>
      <c r="L656" s="13">
        <f t="shared" si="6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11">
        <f t="shared" si="60"/>
        <v>267.29166666666669</v>
      </c>
      <c r="R656" s="7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15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62"/>
        <v>42045.957314814819</v>
      </c>
      <c r="L657" s="13">
        <f t="shared" si="6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11">
        <f t="shared" si="60"/>
        <v>146.88749999999999</v>
      </c>
      <c r="R657" s="7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15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62"/>
        <v>42417.804618055554</v>
      </c>
      <c r="L658" s="13">
        <f t="shared" si="6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11">
        <f t="shared" si="60"/>
        <v>213.56</v>
      </c>
      <c r="R658" s="7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15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62"/>
        <v>42331.84574074074</v>
      </c>
      <c r="L659" s="13">
        <f t="shared" si="6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11">
        <f t="shared" si="60"/>
        <v>125.69999999999999</v>
      </c>
      <c r="R659" s="7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15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62"/>
        <v>42179.160752314812</v>
      </c>
      <c r="L660" s="13">
        <f t="shared" si="63"/>
        <v>42211.75</v>
      </c>
      <c r="M660" t="b">
        <v>0</v>
      </c>
      <c r="N660">
        <v>276</v>
      </c>
      <c r="O660" t="b">
        <v>1</v>
      </c>
      <c r="P660" t="s">
        <v>8273</v>
      </c>
      <c r="Q660" s="11">
        <f t="shared" si="60"/>
        <v>104.46206037108834</v>
      </c>
      <c r="R660" s="7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5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62"/>
        <v>42209.593692129631</v>
      </c>
      <c r="L661" s="13">
        <f t="shared" si="6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11">
        <f t="shared" si="60"/>
        <v>100.56666666666668</v>
      </c>
      <c r="R661" s="7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15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62"/>
        <v>41922.741655092592</v>
      </c>
      <c r="L662" s="13">
        <f t="shared" si="6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11">
        <f t="shared" si="60"/>
        <v>3.0579999999999998</v>
      </c>
      <c r="R662" s="7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15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62"/>
        <v>42636.645358796297</v>
      </c>
      <c r="L663" s="13">
        <f t="shared" si="6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11">
        <f t="shared" si="60"/>
        <v>0.95</v>
      </c>
      <c r="R663" s="7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15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62"/>
        <v>41990.438043981485</v>
      </c>
      <c r="L664" s="13">
        <f t="shared" si="6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11">
        <f t="shared" si="60"/>
        <v>0.4</v>
      </c>
      <c r="R664" s="7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15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62"/>
        <v>42173.843240740738</v>
      </c>
      <c r="L665" s="13">
        <f t="shared" si="6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11">
        <f t="shared" si="60"/>
        <v>0.35000000000000003</v>
      </c>
      <c r="R665" s="7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15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62"/>
        <v>42077.666377314818</v>
      </c>
      <c r="L666" s="13">
        <f t="shared" si="6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11">
        <f t="shared" si="60"/>
        <v>7.5333333333333332</v>
      </c>
      <c r="R666" s="7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15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62"/>
        <v>42688.711354166662</v>
      </c>
      <c r="L667" s="13">
        <f t="shared" si="6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11">
        <f t="shared" si="60"/>
        <v>18.64</v>
      </c>
      <c r="R667" s="7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15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62"/>
        <v>41838.832152777781</v>
      </c>
      <c r="L668" s="13">
        <f t="shared" si="6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11">
        <f t="shared" si="60"/>
        <v>4.0000000000000001E-3</v>
      </c>
      <c r="R668" s="7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15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62"/>
        <v>42632.373414351852</v>
      </c>
      <c r="L669" s="13">
        <f t="shared" si="6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11">
        <f t="shared" si="60"/>
        <v>10.02</v>
      </c>
      <c r="R669" s="7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15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62"/>
        <v>42090.831273148149</v>
      </c>
      <c r="L670" s="13">
        <f t="shared" si="6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11">
        <f t="shared" si="60"/>
        <v>4.5600000000000005</v>
      </c>
      <c r="R670" s="7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15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62"/>
        <v>42527.625671296293</v>
      </c>
      <c r="L671" s="13">
        <f t="shared" si="6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11">
        <f t="shared" si="60"/>
        <v>21.5075</v>
      </c>
      <c r="R671" s="7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15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62"/>
        <v>42506.709722222222</v>
      </c>
      <c r="L672" s="13">
        <f t="shared" si="6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11">
        <f t="shared" si="60"/>
        <v>29.276666666666667</v>
      </c>
      <c r="R672" s="7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15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62"/>
        <v>41984.692731481482</v>
      </c>
      <c r="L673" s="13">
        <f t="shared" si="6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11">
        <f t="shared" si="60"/>
        <v>39.426666666666662</v>
      </c>
      <c r="R673" s="7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15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62"/>
        <v>41974.219490740739</v>
      </c>
      <c r="L674" s="13">
        <f t="shared" si="6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11">
        <f t="shared" si="60"/>
        <v>21.628</v>
      </c>
      <c r="R674" s="7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15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62"/>
        <v>41838.840474537035</v>
      </c>
      <c r="L675" s="13">
        <f t="shared" si="6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11">
        <f t="shared" si="60"/>
        <v>0.20500000000000002</v>
      </c>
      <c r="R675" s="7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15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62"/>
        <v>41803.116053240738</v>
      </c>
      <c r="L676" s="13">
        <f t="shared" si="6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11">
        <f t="shared" si="60"/>
        <v>0.03</v>
      </c>
      <c r="R676" s="7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15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62"/>
        <v>41975.930601851855</v>
      </c>
      <c r="L677" s="13">
        <f t="shared" si="6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11">
        <f t="shared" si="60"/>
        <v>14.85</v>
      </c>
      <c r="R677" s="7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15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62"/>
        <v>42012.768298611118</v>
      </c>
      <c r="L678" s="13">
        <f t="shared" si="6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11">
        <f t="shared" si="60"/>
        <v>1.4710000000000001</v>
      </c>
      <c r="R678" s="7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15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62"/>
        <v>42504.403877314813</v>
      </c>
      <c r="L679" s="13">
        <f t="shared" si="6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11">
        <f t="shared" si="60"/>
        <v>25.584</v>
      </c>
      <c r="R679" s="7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15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62"/>
        <v>42481.376597222217</v>
      </c>
      <c r="L680" s="13">
        <f t="shared" si="6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11">
        <f t="shared" si="60"/>
        <v>3.8206896551724134</v>
      </c>
      <c r="R680" s="7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15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62"/>
        <v>42556.695706018523</v>
      </c>
      <c r="L681" s="13">
        <f t="shared" si="6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11">
        <f t="shared" si="60"/>
        <v>15.485964912280703</v>
      </c>
      <c r="R681" s="7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15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62"/>
        <v>41864.501516203702</v>
      </c>
      <c r="L682" s="13">
        <f t="shared" si="6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11">
        <f t="shared" si="60"/>
        <v>25.912000000000003</v>
      </c>
      <c r="R682" s="7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15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62"/>
        <v>42639.805601851855</v>
      </c>
      <c r="L683" s="13">
        <f t="shared" si="6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11">
        <f t="shared" si="60"/>
        <v>0.04</v>
      </c>
      <c r="R683" s="7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15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62"/>
        <v>42778.765300925923</v>
      </c>
      <c r="L684" s="13">
        <f t="shared" si="6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11">
        <f t="shared" si="60"/>
        <v>0.106</v>
      </c>
      <c r="R684" s="7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15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62"/>
        <v>42634.900046296301</v>
      </c>
      <c r="L685" s="13">
        <f t="shared" si="6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11">
        <f t="shared" si="60"/>
        <v>0.85142857142857142</v>
      </c>
      <c r="R685" s="7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5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62"/>
        <v>41809.473275462966</v>
      </c>
      <c r="L686" s="13">
        <f t="shared" si="63"/>
        <v>41845.125</v>
      </c>
      <c r="M686" t="b">
        <v>0</v>
      </c>
      <c r="N686">
        <v>135</v>
      </c>
      <c r="O686" t="b">
        <v>0</v>
      </c>
      <c r="P686" t="s">
        <v>8273</v>
      </c>
      <c r="Q686" s="11">
        <f t="shared" si="60"/>
        <v>7.4837500000000006</v>
      </c>
      <c r="R686" s="7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15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62"/>
        <v>41971.866574074069</v>
      </c>
      <c r="L687" s="13">
        <f t="shared" si="6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11">
        <f t="shared" si="60"/>
        <v>27.650000000000002</v>
      </c>
      <c r="R687" s="7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15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62"/>
        <v>42189.673263888893</v>
      </c>
      <c r="L688" s="13">
        <f t="shared" si="6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11">
        <f t="shared" si="60"/>
        <v>0</v>
      </c>
      <c r="R688" s="7">
        <f t="shared" si="61"/>
        <v>0</v>
      </c>
      <c r="S688" t="str">
        <f t="shared" si="64"/>
        <v>technology</v>
      </c>
      <c r="T688" t="str">
        <f t="shared" si="65"/>
        <v>wearables</v>
      </c>
    </row>
    <row r="689" spans="1:20" ht="15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62"/>
        <v>42711.750613425931</v>
      </c>
      <c r="L689" s="13">
        <f t="shared" si="6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11">
        <f t="shared" si="60"/>
        <v>3.55</v>
      </c>
      <c r="R689" s="7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15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62"/>
        <v>42262.104780092588</v>
      </c>
      <c r="L690" s="13">
        <f t="shared" si="6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11">
        <f t="shared" si="60"/>
        <v>72.989999999999995</v>
      </c>
      <c r="R690" s="7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15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62"/>
        <v>42675.66778935185</v>
      </c>
      <c r="L691" s="13">
        <f t="shared" si="6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11">
        <f t="shared" si="60"/>
        <v>57.648750000000007</v>
      </c>
      <c r="R691" s="7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15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62"/>
        <v>42579.634733796294</v>
      </c>
      <c r="L692" s="13">
        <f t="shared" si="63"/>
        <v>42622.25</v>
      </c>
      <c r="M692" t="b">
        <v>0</v>
      </c>
      <c r="N692">
        <v>34</v>
      </c>
      <c r="O692" t="b">
        <v>0</v>
      </c>
      <c r="P692" t="s">
        <v>8273</v>
      </c>
      <c r="Q692" s="11">
        <f t="shared" si="60"/>
        <v>12.34</v>
      </c>
      <c r="R692" s="7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15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62"/>
        <v>42158.028310185182</v>
      </c>
      <c r="L693" s="13">
        <f t="shared" si="6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11">
        <f t="shared" si="60"/>
        <v>0.52</v>
      </c>
      <c r="R693" s="7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15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62"/>
        <v>42696.37572916667</v>
      </c>
      <c r="L694" s="13">
        <f t="shared" si="6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11">
        <f t="shared" si="60"/>
        <v>6.5299999999999994</v>
      </c>
      <c r="R694" s="7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15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62"/>
        <v>42094.808182870373</v>
      </c>
      <c r="L695" s="13">
        <f t="shared" si="6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11">
        <f t="shared" si="60"/>
        <v>35.338000000000001</v>
      </c>
      <c r="R695" s="7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15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62"/>
        <v>42737.663877314815</v>
      </c>
      <c r="L696" s="13">
        <f t="shared" si="6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11">
        <f t="shared" si="60"/>
        <v>0.39333333333333331</v>
      </c>
      <c r="R696" s="7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15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62"/>
        <v>41913.521064814813</v>
      </c>
      <c r="L697" s="13">
        <f t="shared" si="6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11">
        <f t="shared" si="60"/>
        <v>1.06</v>
      </c>
      <c r="R697" s="7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15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62"/>
        <v>41815.927106481482</v>
      </c>
      <c r="L698" s="13">
        <f t="shared" si="6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11">
        <f t="shared" si="60"/>
        <v>5.7142857142857147E-4</v>
      </c>
      <c r="R698" s="7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15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62"/>
        <v>42388.523020833338</v>
      </c>
      <c r="L699" s="13">
        <f t="shared" si="6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11">
        <f t="shared" si="60"/>
        <v>46.379999999999995</v>
      </c>
      <c r="R699" s="7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15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62"/>
        <v>41866.931076388886</v>
      </c>
      <c r="L700" s="13">
        <f t="shared" si="6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11">
        <f t="shared" si="60"/>
        <v>15.39</v>
      </c>
      <c r="R700" s="7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15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62"/>
        <v>41563.485509259262</v>
      </c>
      <c r="L701" s="13">
        <f t="shared" si="6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11">
        <f t="shared" si="60"/>
        <v>82.422107692307705</v>
      </c>
      <c r="R701" s="7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15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62"/>
        <v>42715.688437500001</v>
      </c>
      <c r="L702" s="13">
        <f t="shared" si="6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11">
        <f t="shared" si="60"/>
        <v>2.6866666666666665</v>
      </c>
      <c r="R702" s="7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15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62"/>
        <v>41813.662962962961</v>
      </c>
      <c r="L703" s="13">
        <f t="shared" si="6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11">
        <f t="shared" si="60"/>
        <v>26.6</v>
      </c>
      <c r="R703" s="7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15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62"/>
        <v>42668.726701388892</v>
      </c>
      <c r="L704" s="13">
        <f t="shared" si="6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11">
        <f t="shared" si="60"/>
        <v>30.813400000000001</v>
      </c>
      <c r="R704" s="7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15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62"/>
        <v>42711.950798611113</v>
      </c>
      <c r="L705" s="13">
        <f t="shared" si="63"/>
        <v>42766.98055555555</v>
      </c>
      <c r="M705" t="b">
        <v>0</v>
      </c>
      <c r="N705">
        <v>7</v>
      </c>
      <c r="O705" t="b">
        <v>0</v>
      </c>
      <c r="P705" t="s">
        <v>8273</v>
      </c>
      <c r="Q705" s="11">
        <f t="shared" si="60"/>
        <v>5.58</v>
      </c>
      <c r="R705" s="7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15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62"/>
        <v>42726.192916666667</v>
      </c>
      <c r="L706" s="13">
        <f t="shared" si="6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11">
        <f t="shared" ref="Q706:Q769" si="66">(E706/D706)*100</f>
        <v>0.87454545454545463</v>
      </c>
      <c r="R706" s="7">
        <f t="shared" ref="R706:R769" si="67">IFERROR(E706/N706,0)</f>
        <v>120.25</v>
      </c>
      <c r="S706" t="str">
        <f t="shared" si="64"/>
        <v>technology</v>
      </c>
      <c r="T706" t="str">
        <f t="shared" si="65"/>
        <v>wearables</v>
      </c>
    </row>
    <row r="707" spans="1:20" ht="15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68">(((J707/60)/60)/24)+DATE(1970,1,1)</f>
        <v>42726.491643518515</v>
      </c>
      <c r="L707" s="13">
        <f t="shared" ref="L707:L770" si="69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11">
        <f t="shared" si="66"/>
        <v>0.97699999999999987</v>
      </c>
      <c r="R707" s="7">
        <f t="shared" si="67"/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RIGHT(P707,LEN(P707)-SEARCH("/",P707))</f>
        <v>wearables</v>
      </c>
    </row>
    <row r="708" spans="1:20" ht="15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68"/>
        <v>42676.995173611111</v>
      </c>
      <c r="L708" s="13">
        <f t="shared" si="69"/>
        <v>42718.777083333334</v>
      </c>
      <c r="M708" t="b">
        <v>0</v>
      </c>
      <c r="N708">
        <v>0</v>
      </c>
      <c r="O708" t="b">
        <v>0</v>
      </c>
      <c r="P708" t="s">
        <v>8273</v>
      </c>
      <c r="Q708" s="11">
        <f t="shared" si="66"/>
        <v>0</v>
      </c>
      <c r="R708" s="7">
        <f t="shared" si="67"/>
        <v>0</v>
      </c>
      <c r="S708" t="str">
        <f t="shared" si="70"/>
        <v>technology</v>
      </c>
      <c r="T708" t="str">
        <f t="shared" si="71"/>
        <v>wearables</v>
      </c>
    </row>
    <row r="709" spans="1:20" ht="15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68"/>
        <v>42696.663506944446</v>
      </c>
      <c r="L709" s="13">
        <f t="shared" si="69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11">
        <f t="shared" si="66"/>
        <v>78.927352941176466</v>
      </c>
      <c r="R709" s="7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15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68"/>
        <v>41835.581018518518</v>
      </c>
      <c r="L710" s="13">
        <f t="shared" si="69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11">
        <f t="shared" si="66"/>
        <v>22.092500000000001</v>
      </c>
      <c r="R710" s="7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15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68"/>
        <v>41948.041192129633</v>
      </c>
      <c r="L711" s="13">
        <f t="shared" si="69"/>
        <v>41978.041192129633</v>
      </c>
      <c r="M711" t="b">
        <v>0</v>
      </c>
      <c r="N711">
        <v>2</v>
      </c>
      <c r="O711" t="b">
        <v>0</v>
      </c>
      <c r="P711" t="s">
        <v>8273</v>
      </c>
      <c r="Q711" s="11">
        <f t="shared" si="66"/>
        <v>0.40666666666666662</v>
      </c>
      <c r="R711" s="7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15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68"/>
        <v>41837.984976851854</v>
      </c>
      <c r="L712" s="13">
        <f t="shared" si="69"/>
        <v>41871.030555555553</v>
      </c>
      <c r="M712" t="b">
        <v>0</v>
      </c>
      <c r="N712">
        <v>0</v>
      </c>
      <c r="O712" t="b">
        <v>0</v>
      </c>
      <c r="P712" t="s">
        <v>8273</v>
      </c>
      <c r="Q712" s="11">
        <f t="shared" si="66"/>
        <v>0</v>
      </c>
      <c r="R712" s="7">
        <f t="shared" si="67"/>
        <v>0</v>
      </c>
      <c r="S712" t="str">
        <f t="shared" si="70"/>
        <v>technology</v>
      </c>
      <c r="T712" t="str">
        <f t="shared" si="71"/>
        <v>wearables</v>
      </c>
    </row>
    <row r="713" spans="1:20" ht="15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68"/>
        <v>42678.459120370375</v>
      </c>
      <c r="L713" s="13">
        <f t="shared" si="69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11">
        <f t="shared" si="66"/>
        <v>33.790999999999997</v>
      </c>
      <c r="R713" s="7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15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68"/>
        <v>42384.680925925932</v>
      </c>
      <c r="L714" s="13">
        <f t="shared" si="69"/>
        <v>42414.680925925932</v>
      </c>
      <c r="M714" t="b">
        <v>0</v>
      </c>
      <c r="N714">
        <v>4</v>
      </c>
      <c r="O714" t="b">
        <v>0</v>
      </c>
      <c r="P714" t="s">
        <v>8273</v>
      </c>
      <c r="Q714" s="11">
        <f t="shared" si="66"/>
        <v>0.21649484536082475</v>
      </c>
      <c r="R714" s="7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15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68"/>
        <v>42496.529305555552</v>
      </c>
      <c r="L715" s="13">
        <f t="shared" si="69"/>
        <v>42526.529305555552</v>
      </c>
      <c r="M715" t="b">
        <v>0</v>
      </c>
      <c r="N715">
        <v>1</v>
      </c>
      <c r="O715" t="b">
        <v>0</v>
      </c>
      <c r="P715" t="s">
        <v>8273</v>
      </c>
      <c r="Q715" s="11">
        <f t="shared" si="66"/>
        <v>0.79600000000000004</v>
      </c>
      <c r="R715" s="7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15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68"/>
        <v>42734.787986111114</v>
      </c>
      <c r="L716" s="13">
        <f t="shared" si="69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11">
        <f t="shared" si="66"/>
        <v>14.993333333333334</v>
      </c>
      <c r="R716" s="7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15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68"/>
        <v>42273.090740740736</v>
      </c>
      <c r="L717" s="13">
        <f t="shared" si="69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11">
        <f t="shared" si="66"/>
        <v>5.0509090909090908</v>
      </c>
      <c r="R717" s="7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15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68"/>
        <v>41940.658645833333</v>
      </c>
      <c r="L718" s="13">
        <f t="shared" si="69"/>
        <v>41974</v>
      </c>
      <c r="M718" t="b">
        <v>0</v>
      </c>
      <c r="N718">
        <v>16</v>
      </c>
      <c r="O718" t="b">
        <v>0</v>
      </c>
      <c r="P718" t="s">
        <v>8273</v>
      </c>
      <c r="Q718" s="11">
        <f t="shared" si="66"/>
        <v>10.214285714285715</v>
      </c>
      <c r="R718" s="7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15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68"/>
        <v>41857.854189814818</v>
      </c>
      <c r="L719" s="13">
        <f t="shared" si="69"/>
        <v>41887.854189814818</v>
      </c>
      <c r="M719" t="b">
        <v>0</v>
      </c>
      <c r="N719">
        <v>4</v>
      </c>
      <c r="O719" t="b">
        <v>0</v>
      </c>
      <c r="P719" t="s">
        <v>8273</v>
      </c>
      <c r="Q719" s="11">
        <f t="shared" si="66"/>
        <v>0.30499999999999999</v>
      </c>
      <c r="R719" s="7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15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68"/>
        <v>42752.845451388886</v>
      </c>
      <c r="L720" s="13">
        <f t="shared" si="69"/>
        <v>42784.249305555553</v>
      </c>
      <c r="M720" t="b">
        <v>0</v>
      </c>
      <c r="N720">
        <v>4</v>
      </c>
      <c r="O720" t="b">
        <v>0</v>
      </c>
      <c r="P720" t="s">
        <v>8273</v>
      </c>
      <c r="Q720" s="11">
        <f t="shared" si="66"/>
        <v>0.75</v>
      </c>
      <c r="R720" s="7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15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68"/>
        <v>42409.040231481486</v>
      </c>
      <c r="L721" s="13">
        <f t="shared" si="69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11">
        <f t="shared" si="66"/>
        <v>1.2933333333333332</v>
      </c>
      <c r="R721" s="7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15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68"/>
        <v>40909.649201388893</v>
      </c>
      <c r="L722" s="13">
        <f t="shared" si="69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11">
        <f t="shared" si="66"/>
        <v>143.94736842105263</v>
      </c>
      <c r="R722" s="7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15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68"/>
        <v>41807.571840277778</v>
      </c>
      <c r="L723" s="13">
        <f t="shared" si="69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11">
        <f t="shared" si="66"/>
        <v>122.10975609756099</v>
      </c>
      <c r="R723" s="7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15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68"/>
        <v>40977.805300925924</v>
      </c>
      <c r="L724" s="13">
        <f t="shared" si="69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11">
        <f t="shared" si="66"/>
        <v>132.024</v>
      </c>
      <c r="R724" s="7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15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68"/>
        <v>42184.816539351858</v>
      </c>
      <c r="L725" s="13">
        <f t="shared" si="69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11">
        <f t="shared" si="66"/>
        <v>109.38000000000001</v>
      </c>
      <c r="R725" s="7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15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68"/>
        <v>40694.638460648144</v>
      </c>
      <c r="L726" s="13">
        <f t="shared" si="69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11">
        <f t="shared" si="66"/>
        <v>105.47157142857144</v>
      </c>
      <c r="R726" s="7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15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68"/>
        <v>42321.626296296294</v>
      </c>
      <c r="L727" s="13">
        <f t="shared" si="69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11">
        <f t="shared" si="66"/>
        <v>100.35000000000001</v>
      </c>
      <c r="R727" s="7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15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68"/>
        <v>41346.042673611111</v>
      </c>
      <c r="L728" s="13">
        <f t="shared" si="69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11">
        <f t="shared" si="66"/>
        <v>101.4</v>
      </c>
      <c r="R728" s="7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15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68"/>
        <v>41247.020243055551</v>
      </c>
      <c r="L729" s="13">
        <f t="shared" si="69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11">
        <f t="shared" si="66"/>
        <v>155.51428571428571</v>
      </c>
      <c r="R729" s="7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15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68"/>
        <v>40731.837465277778</v>
      </c>
      <c r="L730" s="13">
        <f t="shared" si="69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11">
        <f t="shared" si="66"/>
        <v>105.566</v>
      </c>
      <c r="R730" s="7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15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68"/>
        <v>41111.185891203706</v>
      </c>
      <c r="L731" s="13">
        <f t="shared" si="69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11">
        <f t="shared" si="66"/>
        <v>130.65</v>
      </c>
      <c r="R731" s="7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15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68"/>
        <v>40854.745266203703</v>
      </c>
      <c r="L732" s="13">
        <f t="shared" si="69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11">
        <f t="shared" si="66"/>
        <v>132.19</v>
      </c>
      <c r="R732" s="7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15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68"/>
        <v>40879.795682870368</v>
      </c>
      <c r="L733" s="13">
        <f t="shared" si="69"/>
        <v>40930.25</v>
      </c>
      <c r="M733" t="b">
        <v>0</v>
      </c>
      <c r="N733">
        <v>71</v>
      </c>
      <c r="O733" t="b">
        <v>1</v>
      </c>
      <c r="P733" t="s">
        <v>8274</v>
      </c>
      <c r="Q733" s="11">
        <f t="shared" si="66"/>
        <v>126</v>
      </c>
      <c r="R733" s="7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15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68"/>
        <v>41486.424317129626</v>
      </c>
      <c r="L734" s="13">
        <f t="shared" si="69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11">
        <f t="shared" si="66"/>
        <v>160</v>
      </c>
      <c r="R734" s="7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15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68"/>
        <v>41598.420046296298</v>
      </c>
      <c r="L735" s="13">
        <f t="shared" si="69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11">
        <f t="shared" si="66"/>
        <v>120.48</v>
      </c>
      <c r="R735" s="7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15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68"/>
        <v>42102.164583333331</v>
      </c>
      <c r="L736" s="13">
        <f t="shared" si="69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11">
        <f t="shared" si="66"/>
        <v>125.52941176470588</v>
      </c>
      <c r="R736" s="7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15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68"/>
        <v>41946.029467592591</v>
      </c>
      <c r="L737" s="13">
        <f t="shared" si="69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11">
        <f t="shared" si="66"/>
        <v>114.40638297872341</v>
      </c>
      <c r="R737" s="7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15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68"/>
        <v>41579.734259259261</v>
      </c>
      <c r="L738" s="13">
        <f t="shared" si="69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11">
        <f t="shared" si="66"/>
        <v>315.13888888888891</v>
      </c>
      <c r="R738" s="7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15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68"/>
        <v>41667.275312500002</v>
      </c>
      <c r="L739" s="13">
        <f t="shared" si="69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11">
        <f t="shared" si="66"/>
        <v>122.39999999999999</v>
      </c>
      <c r="R739" s="7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15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68"/>
        <v>41943.604097222218</v>
      </c>
      <c r="L740" s="13">
        <f t="shared" si="69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11">
        <f t="shared" si="66"/>
        <v>106.73333333333332</v>
      </c>
      <c r="R740" s="7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15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68"/>
        <v>41829.502650462964</v>
      </c>
      <c r="L741" s="13">
        <f t="shared" si="69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11">
        <f t="shared" si="66"/>
        <v>158.33333333333331</v>
      </c>
      <c r="R741" s="7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15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68"/>
        <v>42162.146782407406</v>
      </c>
      <c r="L742" s="13">
        <f t="shared" si="69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11">
        <f t="shared" si="66"/>
        <v>107.4</v>
      </c>
      <c r="R742" s="7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15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68"/>
        <v>41401.648217592592</v>
      </c>
      <c r="L743" s="13">
        <f t="shared" si="69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11">
        <f t="shared" si="66"/>
        <v>102.25999999999999</v>
      </c>
      <c r="R743" s="7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15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68"/>
        <v>41689.917962962965</v>
      </c>
      <c r="L744" s="13">
        <f t="shared" si="69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11">
        <f t="shared" si="66"/>
        <v>110.71428571428572</v>
      </c>
      <c r="R744" s="7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15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68"/>
        <v>40990.709317129629</v>
      </c>
      <c r="L745" s="13">
        <f t="shared" si="69"/>
        <v>41015.875</v>
      </c>
      <c r="M745" t="b">
        <v>0</v>
      </c>
      <c r="N745">
        <v>15</v>
      </c>
      <c r="O745" t="b">
        <v>1</v>
      </c>
      <c r="P745" t="s">
        <v>8274</v>
      </c>
      <c r="Q745" s="11">
        <f t="shared" si="66"/>
        <v>148</v>
      </c>
      <c r="R745" s="7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15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68"/>
        <v>41226.95721064815</v>
      </c>
      <c r="L746" s="13">
        <f t="shared" si="69"/>
        <v>41256.95721064815</v>
      </c>
      <c r="M746" t="b">
        <v>0</v>
      </c>
      <c r="N746">
        <v>62</v>
      </c>
      <c r="O746" t="b">
        <v>1</v>
      </c>
      <c r="P746" t="s">
        <v>8274</v>
      </c>
      <c r="Q746" s="11">
        <f t="shared" si="66"/>
        <v>102.32000000000001</v>
      </c>
      <c r="R746" s="7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15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68"/>
        <v>41367.572280092594</v>
      </c>
      <c r="L747" s="13">
        <f t="shared" si="69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11">
        <f t="shared" si="66"/>
        <v>179.09909909909908</v>
      </c>
      <c r="R747" s="7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5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68"/>
        <v>41157.042928240742</v>
      </c>
      <c r="L748" s="13">
        <f t="shared" si="69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11">
        <f t="shared" si="66"/>
        <v>111.08135252761969</v>
      </c>
      <c r="R748" s="7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15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68"/>
        <v>41988.548831018517</v>
      </c>
      <c r="L749" s="13">
        <f t="shared" si="69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11">
        <f t="shared" si="66"/>
        <v>100.04285714285714</v>
      </c>
      <c r="R749" s="7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15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68"/>
        <v>41831.846828703703</v>
      </c>
      <c r="L750" s="13">
        <f t="shared" si="69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11">
        <f t="shared" si="66"/>
        <v>100.25</v>
      </c>
      <c r="R750" s="7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15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68"/>
        <v>42733.94131944445</v>
      </c>
      <c r="L751" s="13">
        <f t="shared" si="69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11">
        <f t="shared" si="66"/>
        <v>105.56</v>
      </c>
      <c r="R751" s="7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15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68"/>
        <v>41299.878148148149</v>
      </c>
      <c r="L752" s="13">
        <f t="shared" si="69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11">
        <f t="shared" si="66"/>
        <v>102.58775877587757</v>
      </c>
      <c r="R752" s="7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15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68"/>
        <v>40713.630497685182</v>
      </c>
      <c r="L753" s="13">
        <f t="shared" si="69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11">
        <f t="shared" si="66"/>
        <v>118.5</v>
      </c>
      <c r="R753" s="7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15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68"/>
        <v>42639.421493055561</v>
      </c>
      <c r="L754" s="13">
        <f t="shared" si="69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11">
        <f t="shared" si="66"/>
        <v>111.7</v>
      </c>
      <c r="R754" s="7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15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68"/>
        <v>42019.590173611112</v>
      </c>
      <c r="L755" s="13">
        <f t="shared" si="69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11">
        <f t="shared" si="66"/>
        <v>128</v>
      </c>
      <c r="R755" s="7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15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68"/>
        <v>41249.749085648145</v>
      </c>
      <c r="L756" s="13">
        <f t="shared" si="69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11">
        <f t="shared" si="66"/>
        <v>103.75000000000001</v>
      </c>
      <c r="R756" s="7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15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68"/>
        <v>41383.605057870373</v>
      </c>
      <c r="L757" s="13">
        <f t="shared" si="69"/>
        <v>41414.02847222222</v>
      </c>
      <c r="M757" t="b">
        <v>0</v>
      </c>
      <c r="N757">
        <v>68</v>
      </c>
      <c r="O757" t="b">
        <v>1</v>
      </c>
      <c r="P757" t="s">
        <v>8274</v>
      </c>
      <c r="Q757" s="11">
        <f t="shared" si="66"/>
        <v>101.9076</v>
      </c>
      <c r="R757" s="7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15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68"/>
        <v>40590.766886574071</v>
      </c>
      <c r="L758" s="13">
        <f t="shared" si="69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11">
        <f t="shared" si="66"/>
        <v>117.71428571428571</v>
      </c>
      <c r="R758" s="7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15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68"/>
        <v>41235.054560185185</v>
      </c>
      <c r="L759" s="13">
        <f t="shared" si="69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11">
        <f t="shared" si="66"/>
        <v>238</v>
      </c>
      <c r="R759" s="7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15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68"/>
        <v>40429.836435185185</v>
      </c>
      <c r="L760" s="13">
        <f t="shared" si="69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11">
        <f t="shared" si="66"/>
        <v>102</v>
      </c>
      <c r="R760" s="7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15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68"/>
        <v>41789.330312500002</v>
      </c>
      <c r="L761" s="13">
        <f t="shared" si="69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11">
        <f t="shared" si="66"/>
        <v>101.92000000000002</v>
      </c>
      <c r="R761" s="7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15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68"/>
        <v>42670.764039351852</v>
      </c>
      <c r="L762" s="13">
        <f t="shared" si="69"/>
        <v>42700.805706018517</v>
      </c>
      <c r="M762" t="b">
        <v>0</v>
      </c>
      <c r="N762">
        <v>0</v>
      </c>
      <c r="O762" t="b">
        <v>0</v>
      </c>
      <c r="P762" t="s">
        <v>8275</v>
      </c>
      <c r="Q762" s="11">
        <f t="shared" si="66"/>
        <v>0</v>
      </c>
      <c r="R762" s="7">
        <f t="shared" si="67"/>
        <v>0</v>
      </c>
      <c r="S762" t="str">
        <f t="shared" si="70"/>
        <v>publishing</v>
      </c>
      <c r="T762" t="str">
        <f t="shared" si="71"/>
        <v>fiction</v>
      </c>
    </row>
    <row r="763" spans="1:20" ht="15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68"/>
        <v>41642.751458333332</v>
      </c>
      <c r="L763" s="13">
        <f t="shared" si="69"/>
        <v>41672.751458333332</v>
      </c>
      <c r="M763" t="b">
        <v>0</v>
      </c>
      <c r="N763">
        <v>6</v>
      </c>
      <c r="O763" t="b">
        <v>0</v>
      </c>
      <c r="P763" t="s">
        <v>8275</v>
      </c>
      <c r="Q763" s="11">
        <f t="shared" si="66"/>
        <v>4.7</v>
      </c>
      <c r="R763" s="7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15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68"/>
        <v>42690.858449074076</v>
      </c>
      <c r="L764" s="13">
        <f t="shared" si="69"/>
        <v>42708.25</v>
      </c>
      <c r="M764" t="b">
        <v>0</v>
      </c>
      <c r="N764">
        <v>0</v>
      </c>
      <c r="O764" t="b">
        <v>0</v>
      </c>
      <c r="P764" t="s">
        <v>8275</v>
      </c>
      <c r="Q764" s="11">
        <f t="shared" si="66"/>
        <v>0</v>
      </c>
      <c r="R764" s="7">
        <f t="shared" si="67"/>
        <v>0</v>
      </c>
      <c r="S764" t="str">
        <f t="shared" si="70"/>
        <v>publishing</v>
      </c>
      <c r="T764" t="str">
        <f t="shared" si="71"/>
        <v>fiction</v>
      </c>
    </row>
    <row r="765" spans="1:20" ht="15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68"/>
        <v>41471.446851851848</v>
      </c>
      <c r="L765" s="13">
        <f t="shared" si="69"/>
        <v>41501.446851851848</v>
      </c>
      <c r="M765" t="b">
        <v>0</v>
      </c>
      <c r="N765">
        <v>1</v>
      </c>
      <c r="O765" t="b">
        <v>0</v>
      </c>
      <c r="P765" t="s">
        <v>8275</v>
      </c>
      <c r="Q765" s="11">
        <f t="shared" si="66"/>
        <v>0.11655011655011654</v>
      </c>
      <c r="R765" s="7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15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68"/>
        <v>42227.173159722224</v>
      </c>
      <c r="L766" s="13">
        <f t="shared" si="69"/>
        <v>42257.173159722224</v>
      </c>
      <c r="M766" t="b">
        <v>0</v>
      </c>
      <c r="N766">
        <v>0</v>
      </c>
      <c r="O766" t="b">
        <v>0</v>
      </c>
      <c r="P766" t="s">
        <v>8275</v>
      </c>
      <c r="Q766" s="11">
        <f t="shared" si="66"/>
        <v>0</v>
      </c>
      <c r="R766" s="7">
        <f t="shared" si="67"/>
        <v>0</v>
      </c>
      <c r="S766" t="str">
        <f t="shared" si="70"/>
        <v>publishing</v>
      </c>
      <c r="T766" t="str">
        <f t="shared" si="71"/>
        <v>fiction</v>
      </c>
    </row>
    <row r="767" spans="1:20" ht="15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68"/>
        <v>41901.542638888888</v>
      </c>
      <c r="L767" s="13">
        <f t="shared" si="69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11">
        <f t="shared" si="66"/>
        <v>36.014285714285712</v>
      </c>
      <c r="R767" s="7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15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68"/>
        <v>42021.783368055556</v>
      </c>
      <c r="L768" s="13">
        <f t="shared" si="69"/>
        <v>42051.783368055556</v>
      </c>
      <c r="M768" t="b">
        <v>0</v>
      </c>
      <c r="N768">
        <v>0</v>
      </c>
      <c r="O768" t="b">
        <v>0</v>
      </c>
      <c r="P768" t="s">
        <v>8275</v>
      </c>
      <c r="Q768" s="11">
        <f t="shared" si="66"/>
        <v>0</v>
      </c>
      <c r="R768" s="7">
        <f t="shared" si="67"/>
        <v>0</v>
      </c>
      <c r="S768" t="str">
        <f t="shared" si="70"/>
        <v>publishing</v>
      </c>
      <c r="T768" t="str">
        <f t="shared" si="71"/>
        <v>fiction</v>
      </c>
    </row>
    <row r="769" spans="1:20" ht="15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68"/>
        <v>42115.143634259264</v>
      </c>
      <c r="L769" s="13">
        <f t="shared" si="69"/>
        <v>42145.143634259264</v>
      </c>
      <c r="M769" t="b">
        <v>0</v>
      </c>
      <c r="N769">
        <v>3</v>
      </c>
      <c r="O769" t="b">
        <v>0</v>
      </c>
      <c r="P769" t="s">
        <v>8275</v>
      </c>
      <c r="Q769" s="11">
        <f t="shared" si="66"/>
        <v>3.54</v>
      </c>
      <c r="R769" s="7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15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68"/>
        <v>41594.207060185188</v>
      </c>
      <c r="L770" s="13">
        <f t="shared" si="69"/>
        <v>41624.207060185188</v>
      </c>
      <c r="M770" t="b">
        <v>0</v>
      </c>
      <c r="N770">
        <v>0</v>
      </c>
      <c r="O770" t="b">
        <v>0</v>
      </c>
      <c r="P770" t="s">
        <v>8275</v>
      </c>
      <c r="Q770" s="11">
        <f t="shared" ref="Q770:Q833" si="72">(E770/D770)*100</f>
        <v>0</v>
      </c>
      <c r="R770" s="7">
        <f t="shared" ref="R770:R833" si="73">IFERROR(E770/N770,0)</f>
        <v>0</v>
      </c>
      <c r="S770" t="str">
        <f t="shared" si="70"/>
        <v>publishing</v>
      </c>
      <c r="T770" t="str">
        <f t="shared" si="71"/>
        <v>fiction</v>
      </c>
    </row>
    <row r="771" spans="1:20" ht="15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74">(((J771/60)/60)/24)+DATE(1970,1,1)</f>
        <v>41604.996458333335</v>
      </c>
      <c r="L771" s="13">
        <f t="shared" ref="L771:L834" si="75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11">
        <f t="shared" si="72"/>
        <v>41.4</v>
      </c>
      <c r="R771" s="7">
        <f t="shared" si="73"/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RIGHT(P771,LEN(P771)-SEARCH("/",P771))</f>
        <v>fiction</v>
      </c>
    </row>
    <row r="772" spans="1:20" ht="15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74"/>
        <v>41289.999641203707</v>
      </c>
      <c r="L772" s="13">
        <f t="shared" si="75"/>
        <v>41329.999641203707</v>
      </c>
      <c r="M772" t="b">
        <v>0</v>
      </c>
      <c r="N772">
        <v>0</v>
      </c>
      <c r="O772" t="b">
        <v>0</v>
      </c>
      <c r="P772" t="s">
        <v>8275</v>
      </c>
      <c r="Q772" s="11">
        <f t="shared" si="72"/>
        <v>0</v>
      </c>
      <c r="R772" s="7">
        <f t="shared" si="73"/>
        <v>0</v>
      </c>
      <c r="S772" t="str">
        <f t="shared" si="76"/>
        <v>publishing</v>
      </c>
      <c r="T772" t="str">
        <f t="shared" si="77"/>
        <v>fiction</v>
      </c>
    </row>
    <row r="773" spans="1:20" ht="15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74"/>
        <v>42349.824097222227</v>
      </c>
      <c r="L773" s="13">
        <f t="shared" si="75"/>
        <v>42399.824097222227</v>
      </c>
      <c r="M773" t="b">
        <v>0</v>
      </c>
      <c r="N773">
        <v>1</v>
      </c>
      <c r="O773" t="b">
        <v>0</v>
      </c>
      <c r="P773" t="s">
        <v>8275</v>
      </c>
      <c r="Q773" s="11">
        <f t="shared" si="72"/>
        <v>2.6315789473684209E-2</v>
      </c>
      <c r="R773" s="7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15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74"/>
        <v>40068.056932870371</v>
      </c>
      <c r="L774" s="13">
        <f t="shared" si="75"/>
        <v>40118.165972222225</v>
      </c>
      <c r="M774" t="b">
        <v>0</v>
      </c>
      <c r="N774">
        <v>1</v>
      </c>
      <c r="O774" t="b">
        <v>0</v>
      </c>
      <c r="P774" t="s">
        <v>8275</v>
      </c>
      <c r="Q774" s="11">
        <f t="shared" si="72"/>
        <v>3.3333333333333335</v>
      </c>
      <c r="R774" s="7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15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74"/>
        <v>42100.735937499994</v>
      </c>
      <c r="L775" s="13">
        <f t="shared" si="75"/>
        <v>42134.959027777775</v>
      </c>
      <c r="M775" t="b">
        <v>0</v>
      </c>
      <c r="N775">
        <v>2</v>
      </c>
      <c r="O775" t="b">
        <v>0</v>
      </c>
      <c r="P775" t="s">
        <v>8275</v>
      </c>
      <c r="Q775" s="11">
        <f t="shared" si="72"/>
        <v>0.85129023676509719</v>
      </c>
      <c r="R775" s="7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15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74"/>
        <v>41663.780300925922</v>
      </c>
      <c r="L776" s="13">
        <f t="shared" si="75"/>
        <v>41693.780300925922</v>
      </c>
      <c r="M776" t="b">
        <v>0</v>
      </c>
      <c r="N776">
        <v>9</v>
      </c>
      <c r="O776" t="b">
        <v>0</v>
      </c>
      <c r="P776" t="s">
        <v>8275</v>
      </c>
      <c r="Q776" s="11">
        <f t="shared" si="72"/>
        <v>70.199999999999989</v>
      </c>
      <c r="R776" s="7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15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74"/>
        <v>40863.060127314813</v>
      </c>
      <c r="L777" s="13">
        <f t="shared" si="75"/>
        <v>40893.060127314813</v>
      </c>
      <c r="M777" t="b">
        <v>0</v>
      </c>
      <c r="N777">
        <v>5</v>
      </c>
      <c r="O777" t="b">
        <v>0</v>
      </c>
      <c r="P777" t="s">
        <v>8275</v>
      </c>
      <c r="Q777" s="11">
        <f t="shared" si="72"/>
        <v>1.7000000000000002</v>
      </c>
      <c r="R777" s="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15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74"/>
        <v>42250.685706018514</v>
      </c>
      <c r="L778" s="13">
        <f t="shared" si="75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11">
        <f t="shared" si="72"/>
        <v>51.4</v>
      </c>
      <c r="R778" s="7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15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74"/>
        <v>41456.981215277774</v>
      </c>
      <c r="L779" s="13">
        <f t="shared" si="75"/>
        <v>41486.981215277774</v>
      </c>
      <c r="M779" t="b">
        <v>0</v>
      </c>
      <c r="N779">
        <v>3</v>
      </c>
      <c r="O779" t="b">
        <v>0</v>
      </c>
      <c r="P779" t="s">
        <v>8275</v>
      </c>
      <c r="Q779" s="11">
        <f t="shared" si="72"/>
        <v>0.70000000000000007</v>
      </c>
      <c r="R779" s="7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15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74"/>
        <v>41729.702314814815</v>
      </c>
      <c r="L780" s="13">
        <f t="shared" si="75"/>
        <v>41759.702314814815</v>
      </c>
      <c r="M780" t="b">
        <v>0</v>
      </c>
      <c r="N780">
        <v>1</v>
      </c>
      <c r="O780" t="b">
        <v>0</v>
      </c>
      <c r="P780" t="s">
        <v>8275</v>
      </c>
      <c r="Q780" s="11">
        <f t="shared" si="72"/>
        <v>0.4</v>
      </c>
      <c r="R780" s="7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15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74"/>
        <v>40436.68408564815</v>
      </c>
      <c r="L781" s="13">
        <f t="shared" si="75"/>
        <v>40466.166666666664</v>
      </c>
      <c r="M781" t="b">
        <v>0</v>
      </c>
      <c r="N781">
        <v>6</v>
      </c>
      <c r="O781" t="b">
        <v>0</v>
      </c>
      <c r="P781" t="s">
        <v>8275</v>
      </c>
      <c r="Q781" s="11">
        <f t="shared" si="72"/>
        <v>2.666666666666667</v>
      </c>
      <c r="R781" s="7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15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74"/>
        <v>40636.673900462964</v>
      </c>
      <c r="L782" s="13">
        <f t="shared" si="75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11">
        <f t="shared" si="72"/>
        <v>104</v>
      </c>
      <c r="R782" s="7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15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74"/>
        <v>41403.000856481485</v>
      </c>
      <c r="L783" s="13">
        <f t="shared" si="75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11">
        <f t="shared" si="72"/>
        <v>133.15375</v>
      </c>
      <c r="R783" s="7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15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74"/>
        <v>41116.758125</v>
      </c>
      <c r="L784" s="13">
        <f t="shared" si="75"/>
        <v>41146.758125</v>
      </c>
      <c r="M784" t="b">
        <v>0</v>
      </c>
      <c r="N784">
        <v>14</v>
      </c>
      <c r="O784" t="b">
        <v>1</v>
      </c>
      <c r="P784" t="s">
        <v>8276</v>
      </c>
      <c r="Q784" s="11">
        <f t="shared" si="72"/>
        <v>100</v>
      </c>
      <c r="R784" s="7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15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74"/>
        <v>40987.773715277777</v>
      </c>
      <c r="L785" s="13">
        <f t="shared" si="75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11">
        <f t="shared" si="72"/>
        <v>148.13333333333333</v>
      </c>
      <c r="R785" s="7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15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74"/>
        <v>41675.149525462963</v>
      </c>
      <c r="L786" s="13">
        <f t="shared" si="75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11">
        <f t="shared" si="72"/>
        <v>102.49999999999999</v>
      </c>
      <c r="R786" s="7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15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74"/>
        <v>41303.593923611108</v>
      </c>
      <c r="L787" s="13">
        <f t="shared" si="75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11">
        <f t="shared" si="72"/>
        <v>180.62799999999999</v>
      </c>
      <c r="R787" s="7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15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74"/>
        <v>40983.055949074071</v>
      </c>
      <c r="L788" s="13">
        <f t="shared" si="75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11">
        <f t="shared" si="72"/>
        <v>142.79999999999998</v>
      </c>
      <c r="R788" s="7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15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74"/>
        <v>41549.627615740741</v>
      </c>
      <c r="L789" s="13">
        <f t="shared" si="75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11">
        <f t="shared" si="72"/>
        <v>114.16666666666666</v>
      </c>
      <c r="R789" s="7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15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74"/>
        <v>41059.006805555553</v>
      </c>
      <c r="L790" s="13">
        <f t="shared" si="75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11">
        <f t="shared" si="72"/>
        <v>203.505</v>
      </c>
      <c r="R790" s="7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15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74"/>
        <v>41277.186111111114</v>
      </c>
      <c r="L791" s="13">
        <f t="shared" si="75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11">
        <f t="shared" si="72"/>
        <v>109.41176470588236</v>
      </c>
      <c r="R791" s="7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15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74"/>
        <v>41276.047905092593</v>
      </c>
      <c r="L792" s="13">
        <f t="shared" si="75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11">
        <f t="shared" si="72"/>
        <v>144.37459999999999</v>
      </c>
      <c r="R792" s="7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15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74"/>
        <v>41557.780624999999</v>
      </c>
      <c r="L793" s="13">
        <f t="shared" si="75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11">
        <f t="shared" si="72"/>
        <v>103.86666666666666</v>
      </c>
      <c r="R793" s="7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15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74"/>
        <v>41555.873645833337</v>
      </c>
      <c r="L794" s="13">
        <f t="shared" si="75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11">
        <f t="shared" si="72"/>
        <v>100.44440000000002</v>
      </c>
      <c r="R794" s="7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15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74"/>
        <v>41442.741249999999</v>
      </c>
      <c r="L795" s="13">
        <f t="shared" si="75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11">
        <f t="shared" si="72"/>
        <v>102.77927272727271</v>
      </c>
      <c r="R795" s="7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15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74"/>
        <v>40736.115011574075</v>
      </c>
      <c r="L796" s="13">
        <f t="shared" si="75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11">
        <f t="shared" si="72"/>
        <v>105.31250000000001</v>
      </c>
      <c r="R796" s="7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15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74"/>
        <v>40963.613032407404</v>
      </c>
      <c r="L797" s="13">
        <f t="shared" si="75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11">
        <f t="shared" si="72"/>
        <v>111.78571428571429</v>
      </c>
      <c r="R797" s="7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15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74"/>
        <v>41502.882928240739</v>
      </c>
      <c r="L798" s="13">
        <f t="shared" si="75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11">
        <f t="shared" si="72"/>
        <v>101.35000000000001</v>
      </c>
      <c r="R798" s="7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15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74"/>
        <v>40996.994074074071</v>
      </c>
      <c r="L799" s="13">
        <f t="shared" si="75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11">
        <f t="shared" si="72"/>
        <v>107.53333333333333</v>
      </c>
      <c r="R799" s="7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15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74"/>
        <v>41882.590127314819</v>
      </c>
      <c r="L800" s="13">
        <f t="shared" si="75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11">
        <f t="shared" si="72"/>
        <v>114.88571428571429</v>
      </c>
      <c r="R800" s="7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15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74"/>
        <v>40996.667199074072</v>
      </c>
      <c r="L801" s="13">
        <f t="shared" si="75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11">
        <f t="shared" si="72"/>
        <v>100.02</v>
      </c>
      <c r="R801" s="7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15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74"/>
        <v>41863.433495370373</v>
      </c>
      <c r="L802" s="13">
        <f t="shared" si="75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11">
        <f t="shared" si="72"/>
        <v>152.13333333333335</v>
      </c>
      <c r="R802" s="7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15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74"/>
        <v>40695.795370370368</v>
      </c>
      <c r="L803" s="13">
        <f t="shared" si="75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11">
        <f t="shared" si="72"/>
        <v>111.52149999999999</v>
      </c>
      <c r="R803" s="7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15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74"/>
        <v>41123.022268518522</v>
      </c>
      <c r="L804" s="13">
        <f t="shared" si="75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11">
        <f t="shared" si="72"/>
        <v>101.33333333333334</v>
      </c>
      <c r="R804" s="7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15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74"/>
        <v>40665.949976851851</v>
      </c>
      <c r="L805" s="13">
        <f t="shared" si="75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11">
        <f t="shared" si="72"/>
        <v>123.2608695652174</v>
      </c>
      <c r="R805" s="7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15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74"/>
        <v>40730.105625000004</v>
      </c>
      <c r="L806" s="13">
        <f t="shared" si="75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11">
        <f t="shared" si="72"/>
        <v>100</v>
      </c>
      <c r="R806" s="7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15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74"/>
        <v>40690.823055555556</v>
      </c>
      <c r="L807" s="13">
        <f t="shared" si="75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11">
        <f t="shared" si="72"/>
        <v>105</v>
      </c>
      <c r="R807" s="7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15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74"/>
        <v>40763.691423611112</v>
      </c>
      <c r="L808" s="13">
        <f t="shared" si="75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11">
        <f t="shared" si="72"/>
        <v>104.4375</v>
      </c>
      <c r="R808" s="7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15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74"/>
        <v>42759.628599537042</v>
      </c>
      <c r="L809" s="13">
        <f t="shared" si="75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11">
        <f t="shared" si="72"/>
        <v>105.125</v>
      </c>
      <c r="R809" s="7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15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74"/>
        <v>41962.100532407407</v>
      </c>
      <c r="L810" s="13">
        <f t="shared" si="75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11">
        <f t="shared" si="72"/>
        <v>100</v>
      </c>
      <c r="R810" s="7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15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74"/>
        <v>41628.833680555559</v>
      </c>
      <c r="L811" s="13">
        <f t="shared" si="75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11">
        <f t="shared" si="72"/>
        <v>103.77499999999999</v>
      </c>
      <c r="R811" s="7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15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74"/>
        <v>41123.056273148148</v>
      </c>
      <c r="L812" s="13">
        <f t="shared" si="75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11">
        <f t="shared" si="72"/>
        <v>105</v>
      </c>
      <c r="R812" s="7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15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74"/>
        <v>41443.643541666665</v>
      </c>
      <c r="L813" s="13">
        <f t="shared" si="75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11">
        <f t="shared" si="72"/>
        <v>104</v>
      </c>
      <c r="R813" s="7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15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74"/>
        <v>41282.017962962964</v>
      </c>
      <c r="L814" s="13">
        <f t="shared" si="75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11">
        <f t="shared" si="72"/>
        <v>151.83333333333334</v>
      </c>
      <c r="R814" s="7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15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74"/>
        <v>41080.960243055553</v>
      </c>
      <c r="L815" s="13">
        <f t="shared" si="75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11">
        <f t="shared" si="72"/>
        <v>159.99600000000001</v>
      </c>
      <c r="R815" s="7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15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74"/>
        <v>40679.743067129632</v>
      </c>
      <c r="L816" s="13">
        <f t="shared" si="75"/>
        <v>40694.75277777778</v>
      </c>
      <c r="M816" t="b">
        <v>0</v>
      </c>
      <c r="N816">
        <v>28</v>
      </c>
      <c r="O816" t="b">
        <v>1</v>
      </c>
      <c r="P816" t="s">
        <v>8276</v>
      </c>
      <c r="Q816" s="11">
        <f t="shared" si="72"/>
        <v>127.3</v>
      </c>
      <c r="R816" s="7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15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74"/>
        <v>41914.917858796296</v>
      </c>
      <c r="L817" s="13">
        <f t="shared" si="75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11">
        <f t="shared" si="72"/>
        <v>107</v>
      </c>
      <c r="R817" s="7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15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74"/>
        <v>41341.870868055557</v>
      </c>
      <c r="L818" s="13">
        <f t="shared" si="75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11">
        <f t="shared" si="72"/>
        <v>115.12214285714286</v>
      </c>
      <c r="R818" s="7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15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74"/>
        <v>40925.599664351852</v>
      </c>
      <c r="L819" s="13">
        <f t="shared" si="75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11">
        <f t="shared" si="72"/>
        <v>137.11066666666665</v>
      </c>
      <c r="R819" s="7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15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74"/>
        <v>41120.882881944446</v>
      </c>
      <c r="L820" s="13">
        <f t="shared" si="75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11">
        <f t="shared" si="72"/>
        <v>155.71428571428572</v>
      </c>
      <c r="R820" s="7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15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74"/>
        <v>41619.998310185183</v>
      </c>
      <c r="L821" s="13">
        <f t="shared" si="75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11">
        <f t="shared" si="72"/>
        <v>108.74999999999999</v>
      </c>
      <c r="R821" s="7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15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74"/>
        <v>41768.841921296298</v>
      </c>
      <c r="L822" s="13">
        <f t="shared" si="75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11">
        <f t="shared" si="72"/>
        <v>134.05000000000001</v>
      </c>
      <c r="R822" s="7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15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74"/>
        <v>42093.922048611115</v>
      </c>
      <c r="L823" s="13">
        <f t="shared" si="75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11">
        <f t="shared" si="72"/>
        <v>100</v>
      </c>
      <c r="R823" s="7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15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74"/>
        <v>41157.947337962964</v>
      </c>
      <c r="L824" s="13">
        <f t="shared" si="75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11">
        <f t="shared" si="72"/>
        <v>119.16666666666667</v>
      </c>
      <c r="R824" s="7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15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74"/>
        <v>42055.972824074073</v>
      </c>
      <c r="L825" s="13">
        <f t="shared" si="75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11">
        <f t="shared" si="72"/>
        <v>179.5</v>
      </c>
      <c r="R825" s="7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15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74"/>
        <v>40250.242106481484</v>
      </c>
      <c r="L826" s="13">
        <f t="shared" si="75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11">
        <f t="shared" si="72"/>
        <v>134.38124999999999</v>
      </c>
      <c r="R826" s="7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15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74"/>
        <v>41186.306527777779</v>
      </c>
      <c r="L827" s="13">
        <f t="shared" si="75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11">
        <f t="shared" si="72"/>
        <v>100.43200000000002</v>
      </c>
      <c r="R827" s="7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15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74"/>
        <v>40973.038541666669</v>
      </c>
      <c r="L828" s="13">
        <f t="shared" si="75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11">
        <f t="shared" si="72"/>
        <v>101.45454545454547</v>
      </c>
      <c r="R828" s="7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15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74"/>
        <v>40927.473460648151</v>
      </c>
      <c r="L829" s="13">
        <f t="shared" si="75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11">
        <f t="shared" si="72"/>
        <v>103.33333333333334</v>
      </c>
      <c r="R829" s="7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15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74"/>
        <v>41073.050717592596</v>
      </c>
      <c r="L830" s="13">
        <f t="shared" si="75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11">
        <f t="shared" si="72"/>
        <v>107</v>
      </c>
      <c r="R830" s="7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15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74"/>
        <v>42504.801388888889</v>
      </c>
      <c r="L831" s="13">
        <f t="shared" si="75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11">
        <f t="shared" si="72"/>
        <v>104</v>
      </c>
      <c r="R831" s="7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15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74"/>
        <v>41325.525752314818</v>
      </c>
      <c r="L832" s="13">
        <f t="shared" si="75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11">
        <f t="shared" si="72"/>
        <v>107.83333333333334</v>
      </c>
      <c r="R832" s="7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15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74"/>
        <v>40996.646921296298</v>
      </c>
      <c r="L833" s="13">
        <f t="shared" si="75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11">
        <f t="shared" si="72"/>
        <v>233.33333333333334</v>
      </c>
      <c r="R833" s="7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15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74"/>
        <v>40869.675173611111</v>
      </c>
      <c r="L834" s="13">
        <f t="shared" si="75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11">
        <f t="shared" ref="Q834:Q897" si="78">(E834/D834)*100</f>
        <v>100.60706666666665</v>
      </c>
      <c r="R834" s="7">
        <f t="shared" ref="R834:R897" si="79">IFERROR(E834/N834,0)</f>
        <v>97.993896103896105</v>
      </c>
      <c r="S834" t="str">
        <f t="shared" si="76"/>
        <v>music</v>
      </c>
      <c r="T834" t="str">
        <f t="shared" si="77"/>
        <v>rock</v>
      </c>
    </row>
    <row r="835" spans="1:20" ht="15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80">(((J835/60)/60)/24)+DATE(1970,1,1)</f>
        <v>41718.878182870372</v>
      </c>
      <c r="L835" s="13">
        <f t="shared" ref="L835:L898" si="81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11">
        <f t="shared" si="78"/>
        <v>101.66666666666666</v>
      </c>
      <c r="R835" s="7">
        <f t="shared" si="79"/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RIGHT(P835,LEN(P835)-SEARCH("/",P835))</f>
        <v>rock</v>
      </c>
    </row>
    <row r="836" spans="1:20" ht="15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80"/>
        <v>41422.822824074072</v>
      </c>
      <c r="L836" s="13">
        <f t="shared" si="81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11">
        <f t="shared" si="78"/>
        <v>131.0181818181818</v>
      </c>
      <c r="R836" s="7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15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80"/>
        <v>41005.45784722222</v>
      </c>
      <c r="L837" s="13">
        <f t="shared" si="81"/>
        <v>41048.125</v>
      </c>
      <c r="M837" t="b">
        <v>0</v>
      </c>
      <c r="N837">
        <v>40</v>
      </c>
      <c r="O837" t="b">
        <v>1</v>
      </c>
      <c r="P837" t="s">
        <v>8276</v>
      </c>
      <c r="Q837" s="11">
        <f t="shared" si="78"/>
        <v>117.25000000000001</v>
      </c>
      <c r="R837" s="7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t="15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80"/>
        <v>41524.056921296295</v>
      </c>
      <c r="L838" s="13">
        <f t="shared" si="81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11">
        <f t="shared" si="78"/>
        <v>100.93039999999999</v>
      </c>
      <c r="R838" s="7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15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80"/>
        <v>41730.998402777775</v>
      </c>
      <c r="L839" s="13">
        <f t="shared" si="81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11">
        <f t="shared" si="78"/>
        <v>121.8</v>
      </c>
      <c r="R839" s="7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15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80"/>
        <v>40895.897974537038</v>
      </c>
      <c r="L840" s="13">
        <f t="shared" si="81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11">
        <f t="shared" si="78"/>
        <v>145.4</v>
      </c>
      <c r="R840" s="7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15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80"/>
        <v>41144.763379629629</v>
      </c>
      <c r="L841" s="13">
        <f t="shared" si="81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11">
        <f t="shared" si="78"/>
        <v>116.61660000000001</v>
      </c>
      <c r="R841" s="7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15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80"/>
        <v>42607.226701388892</v>
      </c>
      <c r="L842" s="13">
        <f t="shared" si="81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11">
        <f t="shared" si="78"/>
        <v>120.4166</v>
      </c>
      <c r="R842" s="7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15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80"/>
        <v>41923.838692129626</v>
      </c>
      <c r="L843" s="13">
        <f t="shared" si="81"/>
        <v>41953.88035879629</v>
      </c>
      <c r="M843" t="b">
        <v>1</v>
      </c>
      <c r="N843">
        <v>94</v>
      </c>
      <c r="O843" t="b">
        <v>1</v>
      </c>
      <c r="P843" t="s">
        <v>8277</v>
      </c>
      <c r="Q843" s="11">
        <f t="shared" si="78"/>
        <v>101.32000000000001</v>
      </c>
      <c r="R843" s="7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15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80"/>
        <v>41526.592395833337</v>
      </c>
      <c r="L844" s="13">
        <f t="shared" si="81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11">
        <f t="shared" si="78"/>
        <v>104.32</v>
      </c>
      <c r="R844" s="7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15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80"/>
        <v>42695.257870370369</v>
      </c>
      <c r="L845" s="13">
        <f t="shared" si="81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11">
        <f t="shared" si="78"/>
        <v>267.13333333333333</v>
      </c>
      <c r="R845" s="7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15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80"/>
        <v>41905.684629629628</v>
      </c>
      <c r="L846" s="13">
        <f t="shared" si="81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11">
        <f t="shared" si="78"/>
        <v>194.13333333333333</v>
      </c>
      <c r="R846" s="7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15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80"/>
        <v>42578.205972222218</v>
      </c>
      <c r="L847" s="13">
        <f t="shared" si="81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11">
        <f t="shared" si="78"/>
        <v>120.3802</v>
      </c>
      <c r="R847" s="7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15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80"/>
        <v>41694.391840277778</v>
      </c>
      <c r="L848" s="13">
        <f t="shared" si="81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11">
        <f t="shared" si="78"/>
        <v>122.00090909090908</v>
      </c>
      <c r="R848" s="7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15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80"/>
        <v>42165.79833333334</v>
      </c>
      <c r="L849" s="13">
        <f t="shared" si="81"/>
        <v>42195.79833333334</v>
      </c>
      <c r="M849" t="b">
        <v>0</v>
      </c>
      <c r="N849">
        <v>1</v>
      </c>
      <c r="O849" t="b">
        <v>1</v>
      </c>
      <c r="P849" t="s">
        <v>8277</v>
      </c>
      <c r="Q849" s="11">
        <f t="shared" si="78"/>
        <v>100</v>
      </c>
      <c r="R849" s="7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15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80"/>
        <v>42078.792048611111</v>
      </c>
      <c r="L850" s="13">
        <f t="shared" si="81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11">
        <f t="shared" si="78"/>
        <v>100</v>
      </c>
      <c r="R850" s="7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15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80"/>
        <v>42051.148888888885</v>
      </c>
      <c r="L851" s="13">
        <f t="shared" si="81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11">
        <f t="shared" si="78"/>
        <v>119.9</v>
      </c>
      <c r="R851" s="7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15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80"/>
        <v>42452.827743055561</v>
      </c>
      <c r="L852" s="13">
        <f t="shared" si="81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11">
        <f t="shared" si="78"/>
        <v>155.17499999999998</v>
      </c>
      <c r="R852" s="7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15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80"/>
        <v>42522.880243055552</v>
      </c>
      <c r="L853" s="13">
        <f t="shared" si="81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11">
        <f t="shared" si="78"/>
        <v>130.44999999999999</v>
      </c>
      <c r="R853" s="7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15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80"/>
        <v>42656.805497685185</v>
      </c>
      <c r="L854" s="13">
        <f t="shared" si="81"/>
        <v>42667.875</v>
      </c>
      <c r="M854" t="b">
        <v>0</v>
      </c>
      <c r="N854">
        <v>62</v>
      </c>
      <c r="O854" t="b">
        <v>1</v>
      </c>
      <c r="P854" t="s">
        <v>8277</v>
      </c>
      <c r="Q854" s="11">
        <f t="shared" si="78"/>
        <v>104.97142857142859</v>
      </c>
      <c r="R854" s="7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15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80"/>
        <v>42021.832280092596</v>
      </c>
      <c r="L855" s="13">
        <f t="shared" si="81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11">
        <f t="shared" si="78"/>
        <v>100</v>
      </c>
      <c r="R855" s="7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15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80"/>
        <v>42702.212337962963</v>
      </c>
      <c r="L856" s="13">
        <f t="shared" si="81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11">
        <f t="shared" si="78"/>
        <v>118.2205035971223</v>
      </c>
      <c r="R856" s="7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15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80"/>
        <v>42545.125196759262</v>
      </c>
      <c r="L857" s="13">
        <f t="shared" si="81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11">
        <f t="shared" si="78"/>
        <v>103.44827586206897</v>
      </c>
      <c r="R857" s="7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15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80"/>
        <v>42609.311990740738</v>
      </c>
      <c r="L858" s="13">
        <f t="shared" si="81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11">
        <f t="shared" si="78"/>
        <v>218.00000000000003</v>
      </c>
      <c r="R858" s="7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15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80"/>
        <v>42291.581377314811</v>
      </c>
      <c r="L859" s="13">
        <f t="shared" si="81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11">
        <f t="shared" si="78"/>
        <v>100</v>
      </c>
      <c r="R859" s="7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15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80"/>
        <v>42079.745578703703</v>
      </c>
      <c r="L860" s="13">
        <f t="shared" si="81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11">
        <f t="shared" si="78"/>
        <v>144.00583333333333</v>
      </c>
      <c r="R860" s="7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15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80"/>
        <v>42128.820231481484</v>
      </c>
      <c r="L861" s="13">
        <f t="shared" si="81"/>
        <v>42159</v>
      </c>
      <c r="M861" t="b">
        <v>0</v>
      </c>
      <c r="N861">
        <v>98</v>
      </c>
      <c r="O861" t="b">
        <v>1</v>
      </c>
      <c r="P861" t="s">
        <v>8277</v>
      </c>
      <c r="Q861" s="11">
        <f t="shared" si="78"/>
        <v>104.67500000000001</v>
      </c>
      <c r="R861" s="7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15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80"/>
        <v>41570.482789351852</v>
      </c>
      <c r="L862" s="13">
        <f t="shared" si="81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11">
        <f t="shared" si="78"/>
        <v>18.142857142857142</v>
      </c>
      <c r="R862" s="7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15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80"/>
        <v>42599.965324074074</v>
      </c>
      <c r="L863" s="13">
        <f t="shared" si="81"/>
        <v>42629.965324074074</v>
      </c>
      <c r="M863" t="b">
        <v>0</v>
      </c>
      <c r="N863">
        <v>2</v>
      </c>
      <c r="O863" t="b">
        <v>0</v>
      </c>
      <c r="P863" t="s">
        <v>8278</v>
      </c>
      <c r="Q863" s="11">
        <f t="shared" si="78"/>
        <v>2.2444444444444445</v>
      </c>
      <c r="R863" s="7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15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80"/>
        <v>41559.5549537037</v>
      </c>
      <c r="L864" s="13">
        <f t="shared" si="81"/>
        <v>41589.596620370372</v>
      </c>
      <c r="M864" t="b">
        <v>0</v>
      </c>
      <c r="N864">
        <v>4</v>
      </c>
      <c r="O864" t="b">
        <v>0</v>
      </c>
      <c r="P864" t="s">
        <v>8278</v>
      </c>
      <c r="Q864" s="11">
        <f t="shared" si="78"/>
        <v>0.33999999999999997</v>
      </c>
      <c r="R864" s="7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15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80"/>
        <v>40921.117662037039</v>
      </c>
      <c r="L865" s="13">
        <f t="shared" si="81"/>
        <v>40951.117662037039</v>
      </c>
      <c r="M865" t="b">
        <v>0</v>
      </c>
      <c r="N865">
        <v>5</v>
      </c>
      <c r="O865" t="b">
        <v>0</v>
      </c>
      <c r="P865" t="s">
        <v>8278</v>
      </c>
      <c r="Q865" s="11">
        <f t="shared" si="78"/>
        <v>4.5</v>
      </c>
      <c r="R865" s="7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15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80"/>
        <v>41541.106921296298</v>
      </c>
      <c r="L866" s="13">
        <f t="shared" si="81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11">
        <f t="shared" si="78"/>
        <v>41.53846153846154</v>
      </c>
      <c r="R866" s="7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15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80"/>
        <v>41230.77311342593</v>
      </c>
      <c r="L867" s="13">
        <f t="shared" si="81"/>
        <v>41290.77311342593</v>
      </c>
      <c r="M867" t="b">
        <v>0</v>
      </c>
      <c r="N867">
        <v>2</v>
      </c>
      <c r="O867" t="b">
        <v>0</v>
      </c>
      <c r="P867" t="s">
        <v>8278</v>
      </c>
      <c r="Q867" s="11">
        <f t="shared" si="78"/>
        <v>2.0454545454545454</v>
      </c>
      <c r="R867" s="7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15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80"/>
        <v>42025.637939814813</v>
      </c>
      <c r="L868" s="13">
        <f t="shared" si="81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11">
        <f t="shared" si="78"/>
        <v>18.285714285714285</v>
      </c>
      <c r="R868" s="7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15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80"/>
        <v>40088.105393518519</v>
      </c>
      <c r="L869" s="13">
        <f t="shared" si="81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11">
        <f t="shared" si="78"/>
        <v>24.02</v>
      </c>
      <c r="R869" s="7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15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80"/>
        <v>41616.027754629627</v>
      </c>
      <c r="L870" s="13">
        <f t="shared" si="81"/>
        <v>41646.027754629627</v>
      </c>
      <c r="M870" t="b">
        <v>0</v>
      </c>
      <c r="N870">
        <v>1</v>
      </c>
      <c r="O870" t="b">
        <v>0</v>
      </c>
      <c r="P870" t="s">
        <v>8278</v>
      </c>
      <c r="Q870" s="11">
        <f t="shared" si="78"/>
        <v>0.1111111111111111</v>
      </c>
      <c r="R870" s="7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15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80"/>
        <v>41342.845567129632</v>
      </c>
      <c r="L871" s="13">
        <f t="shared" si="81"/>
        <v>41372.803900462961</v>
      </c>
      <c r="M871" t="b">
        <v>0</v>
      </c>
      <c r="N871">
        <v>3</v>
      </c>
      <c r="O871" t="b">
        <v>0</v>
      </c>
      <c r="P871" t="s">
        <v>8278</v>
      </c>
      <c r="Q871" s="11">
        <f t="shared" si="78"/>
        <v>11.818181818181818</v>
      </c>
      <c r="R871" s="7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15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80"/>
        <v>41488.022256944445</v>
      </c>
      <c r="L872" s="13">
        <f t="shared" si="81"/>
        <v>41518.022256944445</v>
      </c>
      <c r="M872" t="b">
        <v>0</v>
      </c>
      <c r="N872">
        <v>5</v>
      </c>
      <c r="O872" t="b">
        <v>0</v>
      </c>
      <c r="P872" t="s">
        <v>8278</v>
      </c>
      <c r="Q872" s="11">
        <f t="shared" si="78"/>
        <v>0.31</v>
      </c>
      <c r="R872" s="7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15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80"/>
        <v>41577.561284722222</v>
      </c>
      <c r="L873" s="13">
        <f t="shared" si="81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11">
        <f t="shared" si="78"/>
        <v>5.416666666666667</v>
      </c>
      <c r="R873" s="7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15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80"/>
        <v>40567.825543981482</v>
      </c>
      <c r="L874" s="13">
        <f t="shared" si="81"/>
        <v>40612.825543981482</v>
      </c>
      <c r="M874" t="b">
        <v>0</v>
      </c>
      <c r="N874">
        <v>2</v>
      </c>
      <c r="O874" t="b">
        <v>0</v>
      </c>
      <c r="P874" t="s">
        <v>8278</v>
      </c>
      <c r="Q874" s="11">
        <f t="shared" si="78"/>
        <v>0.8125</v>
      </c>
      <c r="R874" s="7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15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80"/>
        <v>41184.167129629634</v>
      </c>
      <c r="L875" s="13">
        <f t="shared" si="81"/>
        <v>41224.208796296298</v>
      </c>
      <c r="M875" t="b">
        <v>0</v>
      </c>
      <c r="N875">
        <v>5</v>
      </c>
      <c r="O875" t="b">
        <v>0</v>
      </c>
      <c r="P875" t="s">
        <v>8278</v>
      </c>
      <c r="Q875" s="11">
        <f t="shared" si="78"/>
        <v>1.2857142857142856</v>
      </c>
      <c r="R875" s="7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15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80"/>
        <v>41368.583726851852</v>
      </c>
      <c r="L876" s="13">
        <f t="shared" si="81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11">
        <f t="shared" si="78"/>
        <v>24.333333333333336</v>
      </c>
      <c r="R876" s="7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15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80"/>
        <v>42248.723738425921</v>
      </c>
      <c r="L877" s="13">
        <f t="shared" si="81"/>
        <v>42268.723738425921</v>
      </c>
      <c r="M877" t="b">
        <v>0</v>
      </c>
      <c r="N877">
        <v>0</v>
      </c>
      <c r="O877" t="b">
        <v>0</v>
      </c>
      <c r="P877" t="s">
        <v>8278</v>
      </c>
      <c r="Q877" s="11">
        <f t="shared" si="78"/>
        <v>0</v>
      </c>
      <c r="R877" s="7">
        <f t="shared" si="79"/>
        <v>0</v>
      </c>
      <c r="S877" t="str">
        <f t="shared" si="82"/>
        <v>music</v>
      </c>
      <c r="T877" t="str">
        <f t="shared" si="83"/>
        <v>jazz</v>
      </c>
    </row>
    <row r="878" spans="1:20" ht="15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80"/>
        <v>41276.496840277774</v>
      </c>
      <c r="L878" s="13">
        <f t="shared" si="81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11">
        <f t="shared" si="78"/>
        <v>40.799492385786799</v>
      </c>
      <c r="R878" s="7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15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80"/>
        <v>41597.788888888892</v>
      </c>
      <c r="L879" s="13">
        <f t="shared" si="81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11">
        <f t="shared" si="78"/>
        <v>67.55</v>
      </c>
      <c r="R879" s="7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15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80"/>
        <v>40505.232916666668</v>
      </c>
      <c r="L880" s="13">
        <f t="shared" si="81"/>
        <v>40535.232916666668</v>
      </c>
      <c r="M880" t="b">
        <v>0</v>
      </c>
      <c r="N880">
        <v>2</v>
      </c>
      <c r="O880" t="b">
        <v>0</v>
      </c>
      <c r="P880" t="s">
        <v>8278</v>
      </c>
      <c r="Q880" s="11">
        <f t="shared" si="78"/>
        <v>1.3</v>
      </c>
      <c r="R880" s="7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15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80"/>
        <v>41037.829918981479</v>
      </c>
      <c r="L881" s="13">
        <f t="shared" si="81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11">
        <f t="shared" si="78"/>
        <v>30.666666666666664</v>
      </c>
      <c r="R881" s="7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15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80"/>
        <v>41179.32104166667</v>
      </c>
      <c r="L882" s="13">
        <f t="shared" si="81"/>
        <v>41212.32104166667</v>
      </c>
      <c r="M882" t="b">
        <v>0</v>
      </c>
      <c r="N882">
        <v>8</v>
      </c>
      <c r="O882" t="b">
        <v>0</v>
      </c>
      <c r="P882" t="s">
        <v>8279</v>
      </c>
      <c r="Q882" s="11">
        <f t="shared" si="78"/>
        <v>2.9894179894179893</v>
      </c>
      <c r="R882" s="7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15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80"/>
        <v>40877.25099537037</v>
      </c>
      <c r="L883" s="13">
        <f t="shared" si="81"/>
        <v>40922.25099537037</v>
      </c>
      <c r="M883" t="b">
        <v>0</v>
      </c>
      <c r="N883">
        <v>1</v>
      </c>
      <c r="O883" t="b">
        <v>0</v>
      </c>
      <c r="P883" t="s">
        <v>8279</v>
      </c>
      <c r="Q883" s="11">
        <f t="shared" si="78"/>
        <v>0.8</v>
      </c>
      <c r="R883" s="7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15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80"/>
        <v>40759.860532407409</v>
      </c>
      <c r="L884" s="13">
        <f t="shared" si="81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11">
        <f t="shared" si="78"/>
        <v>20.133333333333333</v>
      </c>
      <c r="R884" s="7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15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80"/>
        <v>42371.935590277775</v>
      </c>
      <c r="L885" s="13">
        <f t="shared" si="81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11">
        <f t="shared" si="78"/>
        <v>40.020000000000003</v>
      </c>
      <c r="R885" s="7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15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80"/>
        <v>40981.802615740737</v>
      </c>
      <c r="L886" s="13">
        <f t="shared" si="81"/>
        <v>41041.104861111111</v>
      </c>
      <c r="M886" t="b">
        <v>0</v>
      </c>
      <c r="N886">
        <v>2</v>
      </c>
      <c r="O886" t="b">
        <v>0</v>
      </c>
      <c r="P886" t="s">
        <v>8279</v>
      </c>
      <c r="Q886" s="11">
        <f t="shared" si="78"/>
        <v>1</v>
      </c>
      <c r="R886" s="7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15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80"/>
        <v>42713.941099537042</v>
      </c>
      <c r="L887" s="13">
        <f t="shared" si="81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11">
        <f t="shared" si="78"/>
        <v>75</v>
      </c>
      <c r="R887" s="7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15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80"/>
        <v>42603.870520833334</v>
      </c>
      <c r="L888" s="13">
        <f t="shared" si="81"/>
        <v>42628.870520833334</v>
      </c>
      <c r="M888" t="b">
        <v>0</v>
      </c>
      <c r="N888">
        <v>7</v>
      </c>
      <c r="O888" t="b">
        <v>0</v>
      </c>
      <c r="P888" t="s">
        <v>8279</v>
      </c>
      <c r="Q888" s="11">
        <f t="shared" si="78"/>
        <v>41</v>
      </c>
      <c r="R888" s="7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15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80"/>
        <v>41026.958969907406</v>
      </c>
      <c r="L889" s="13">
        <f t="shared" si="81"/>
        <v>41056.958969907406</v>
      </c>
      <c r="M889" t="b">
        <v>0</v>
      </c>
      <c r="N889">
        <v>0</v>
      </c>
      <c r="O889" t="b">
        <v>0</v>
      </c>
      <c r="P889" t="s">
        <v>8279</v>
      </c>
      <c r="Q889" s="11">
        <f t="shared" si="78"/>
        <v>0</v>
      </c>
      <c r="R889" s="7">
        <f t="shared" si="79"/>
        <v>0</v>
      </c>
      <c r="S889" t="str">
        <f t="shared" si="82"/>
        <v>music</v>
      </c>
      <c r="T889" t="str">
        <f t="shared" si="83"/>
        <v>indie rock</v>
      </c>
    </row>
    <row r="890" spans="1:20" ht="15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80"/>
        <v>40751.753298611111</v>
      </c>
      <c r="L890" s="13">
        <f t="shared" si="81"/>
        <v>40787.25</v>
      </c>
      <c r="M890" t="b">
        <v>0</v>
      </c>
      <c r="N890">
        <v>4</v>
      </c>
      <c r="O890" t="b">
        <v>0</v>
      </c>
      <c r="P890" t="s">
        <v>8279</v>
      </c>
      <c r="Q890" s="11">
        <f t="shared" si="78"/>
        <v>7.1999999999999993</v>
      </c>
      <c r="R890" s="7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15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80"/>
        <v>41887.784062500003</v>
      </c>
      <c r="L891" s="13">
        <f t="shared" si="81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11">
        <f t="shared" si="78"/>
        <v>9.4412800000000008</v>
      </c>
      <c r="R891" s="7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15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80"/>
        <v>41569.698831018519</v>
      </c>
      <c r="L892" s="13">
        <f t="shared" si="81"/>
        <v>41599.740497685183</v>
      </c>
      <c r="M892" t="b">
        <v>0</v>
      </c>
      <c r="N892">
        <v>4</v>
      </c>
      <c r="O892" t="b">
        <v>0</v>
      </c>
      <c r="P892" t="s">
        <v>8279</v>
      </c>
      <c r="Q892" s="11">
        <f t="shared" si="78"/>
        <v>4.1666666666666661</v>
      </c>
      <c r="R892" s="7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15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80"/>
        <v>41842.031597222223</v>
      </c>
      <c r="L893" s="13">
        <f t="shared" si="81"/>
        <v>41872.031597222223</v>
      </c>
      <c r="M893" t="b">
        <v>0</v>
      </c>
      <c r="N893">
        <v>9</v>
      </c>
      <c r="O893" t="b">
        <v>0</v>
      </c>
      <c r="P893" t="s">
        <v>8279</v>
      </c>
      <c r="Q893" s="11">
        <f t="shared" si="78"/>
        <v>3.25</v>
      </c>
      <c r="R893" s="7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15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80"/>
        <v>40304.20003472222</v>
      </c>
      <c r="L894" s="13">
        <f t="shared" si="81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11">
        <f t="shared" si="78"/>
        <v>40.75</v>
      </c>
      <c r="R894" s="7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15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80"/>
        <v>42065.897719907407</v>
      </c>
      <c r="L895" s="13">
        <f t="shared" si="81"/>
        <v>42095.856053240743</v>
      </c>
      <c r="M895" t="b">
        <v>0</v>
      </c>
      <c r="N895">
        <v>5</v>
      </c>
      <c r="O895" t="b">
        <v>0</v>
      </c>
      <c r="P895" t="s">
        <v>8279</v>
      </c>
      <c r="Q895" s="11">
        <f t="shared" si="78"/>
        <v>10</v>
      </c>
      <c r="R895" s="7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15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80"/>
        <v>42496.981597222228</v>
      </c>
      <c r="L896" s="13">
        <f t="shared" si="81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11">
        <f t="shared" si="78"/>
        <v>39.17</v>
      </c>
      <c r="R896" s="7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15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80"/>
        <v>40431.127650462964</v>
      </c>
      <c r="L897" s="13">
        <f t="shared" si="81"/>
        <v>40476.127650462964</v>
      </c>
      <c r="M897" t="b">
        <v>0</v>
      </c>
      <c r="N897">
        <v>7</v>
      </c>
      <c r="O897" t="b">
        <v>0</v>
      </c>
      <c r="P897" t="s">
        <v>8279</v>
      </c>
      <c r="Q897" s="11">
        <f t="shared" si="78"/>
        <v>2.4375</v>
      </c>
      <c r="R897" s="7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15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80"/>
        <v>42218.872986111113</v>
      </c>
      <c r="L898" s="13">
        <f t="shared" si="81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11">
        <f t="shared" ref="Q898:Q961" si="84">(E898/D898)*100</f>
        <v>40</v>
      </c>
      <c r="R898" s="7">
        <f t="shared" ref="R898:R961" si="85">IFERROR(E898/N898,0)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15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86">(((J899/60)/60)/24)+DATE(1970,1,1)</f>
        <v>41211.688750000001</v>
      </c>
      <c r="L899" s="13">
        <f t="shared" ref="L899:L962" si="8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11">
        <f t="shared" si="84"/>
        <v>0</v>
      </c>
      <c r="R899" s="7">
        <f t="shared" si="85"/>
        <v>0</v>
      </c>
      <c r="S899" t="str">
        <f t="shared" ref="S899:S962" si="88">LEFT(P899,SEARCH("/",P899,1)-1)</f>
        <v>music</v>
      </c>
      <c r="T899" t="str">
        <f t="shared" ref="T899:T962" si="89">RIGHT(P899,LEN(P899)-SEARCH("/",P899))</f>
        <v>indie rock</v>
      </c>
    </row>
    <row r="900" spans="1:20" ht="15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86"/>
        <v>40878.758217592593</v>
      </c>
      <c r="L900" s="13">
        <f t="shared" si="8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11">
        <f t="shared" si="84"/>
        <v>2.8000000000000003</v>
      </c>
      <c r="R900" s="7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15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86"/>
        <v>40646.099097222221</v>
      </c>
      <c r="L901" s="13">
        <f t="shared" si="8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11">
        <f t="shared" si="84"/>
        <v>37.333333333333336</v>
      </c>
      <c r="R901" s="7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15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86"/>
        <v>42429.84956018519</v>
      </c>
      <c r="L902" s="13">
        <f t="shared" si="8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11">
        <f t="shared" si="84"/>
        <v>0.42</v>
      </c>
      <c r="R902" s="7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15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86"/>
        <v>40291.81150462963</v>
      </c>
      <c r="L903" s="13">
        <f t="shared" si="8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11">
        <f t="shared" si="84"/>
        <v>0</v>
      </c>
      <c r="R903" s="7">
        <f t="shared" si="85"/>
        <v>0</v>
      </c>
      <c r="S903" t="str">
        <f t="shared" si="88"/>
        <v>music</v>
      </c>
      <c r="T903" t="str">
        <f t="shared" si="89"/>
        <v>jazz</v>
      </c>
    </row>
    <row r="904" spans="1:20" ht="15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86"/>
        <v>41829.965532407405</v>
      </c>
      <c r="L904" s="13">
        <f t="shared" si="8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11">
        <f t="shared" si="84"/>
        <v>0.3</v>
      </c>
      <c r="R904" s="7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15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86"/>
        <v>41149.796064814815</v>
      </c>
      <c r="L905" s="13">
        <f t="shared" si="8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11">
        <f t="shared" si="84"/>
        <v>3.2</v>
      </c>
      <c r="R905" s="7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15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86"/>
        <v>42342.080289351856</v>
      </c>
      <c r="L906" s="13">
        <f t="shared" si="8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11">
        <f t="shared" si="84"/>
        <v>0.30199999999999999</v>
      </c>
      <c r="R906" s="7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15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86"/>
        <v>40507.239884259259</v>
      </c>
      <c r="L907" s="13">
        <f t="shared" si="8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11">
        <f t="shared" si="84"/>
        <v>3.0153846153846153</v>
      </c>
      <c r="R907" s="7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15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86"/>
        <v>41681.189699074072</v>
      </c>
      <c r="L908" s="13">
        <f t="shared" si="8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11">
        <f t="shared" si="84"/>
        <v>0</v>
      </c>
      <c r="R908" s="7">
        <f t="shared" si="85"/>
        <v>0</v>
      </c>
      <c r="S908" t="str">
        <f t="shared" si="88"/>
        <v>music</v>
      </c>
      <c r="T908" t="str">
        <f t="shared" si="89"/>
        <v>jazz</v>
      </c>
    </row>
    <row r="909" spans="1:20" ht="15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86"/>
        <v>40767.192395833335</v>
      </c>
      <c r="L909" s="13">
        <f t="shared" si="8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11">
        <f t="shared" si="84"/>
        <v>0</v>
      </c>
      <c r="R909" s="7">
        <f t="shared" si="85"/>
        <v>0</v>
      </c>
      <c r="S909" t="str">
        <f t="shared" si="88"/>
        <v>music</v>
      </c>
      <c r="T909" t="str">
        <f t="shared" si="89"/>
        <v>jazz</v>
      </c>
    </row>
    <row r="910" spans="1:20" ht="15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86"/>
        <v>40340.801562499997</v>
      </c>
      <c r="L910" s="13">
        <f t="shared" si="8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11">
        <f t="shared" si="84"/>
        <v>0</v>
      </c>
      <c r="R910" s="7">
        <f t="shared" si="85"/>
        <v>0</v>
      </c>
      <c r="S910" t="str">
        <f t="shared" si="88"/>
        <v>music</v>
      </c>
      <c r="T910" t="str">
        <f t="shared" si="89"/>
        <v>jazz</v>
      </c>
    </row>
    <row r="911" spans="1:20" ht="15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86"/>
        <v>41081.69027777778</v>
      </c>
      <c r="L911" s="13">
        <f t="shared" si="8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11">
        <f t="shared" si="84"/>
        <v>3.25</v>
      </c>
      <c r="R911" s="7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15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86"/>
        <v>42737.545358796298</v>
      </c>
      <c r="L912" s="13">
        <f t="shared" si="8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11">
        <f t="shared" si="84"/>
        <v>22.363636363636363</v>
      </c>
      <c r="R912" s="7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15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86"/>
        <v>41642.005150462966</v>
      </c>
      <c r="L913" s="13">
        <f t="shared" si="8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11">
        <f t="shared" si="84"/>
        <v>0</v>
      </c>
      <c r="R913" s="7">
        <f t="shared" si="85"/>
        <v>0</v>
      </c>
      <c r="S913" t="str">
        <f t="shared" si="88"/>
        <v>music</v>
      </c>
      <c r="T913" t="str">
        <f t="shared" si="89"/>
        <v>jazz</v>
      </c>
    </row>
    <row r="914" spans="1:20" ht="15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86"/>
        <v>41194.109340277777</v>
      </c>
      <c r="L914" s="13">
        <f t="shared" si="8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11">
        <f t="shared" si="84"/>
        <v>0.85714285714285721</v>
      </c>
      <c r="R914" s="7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15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86"/>
        <v>41004.139108796298</v>
      </c>
      <c r="L915" s="13">
        <f t="shared" si="8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11">
        <f t="shared" si="84"/>
        <v>6.6066666666666665</v>
      </c>
      <c r="R915" s="7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15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86"/>
        <v>41116.763275462967</v>
      </c>
      <c r="L916" s="13">
        <f t="shared" si="8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11">
        <f t="shared" si="84"/>
        <v>0</v>
      </c>
      <c r="R916" s="7">
        <f t="shared" si="85"/>
        <v>0</v>
      </c>
      <c r="S916" t="str">
        <f t="shared" si="88"/>
        <v>music</v>
      </c>
      <c r="T916" t="str">
        <f t="shared" si="89"/>
        <v>jazz</v>
      </c>
    </row>
    <row r="917" spans="1:20" ht="15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86"/>
        <v>40937.679560185185</v>
      </c>
      <c r="L917" s="13">
        <f t="shared" si="8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11">
        <f t="shared" si="84"/>
        <v>5.7692307692307692</v>
      </c>
      <c r="R917" s="7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15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86"/>
        <v>40434.853402777779</v>
      </c>
      <c r="L918" s="13">
        <f t="shared" si="8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11">
        <f t="shared" si="84"/>
        <v>0</v>
      </c>
      <c r="R918" s="7">
        <f t="shared" si="85"/>
        <v>0</v>
      </c>
      <c r="S918" t="str">
        <f t="shared" si="88"/>
        <v>music</v>
      </c>
      <c r="T918" t="str">
        <f t="shared" si="89"/>
        <v>jazz</v>
      </c>
    </row>
    <row r="919" spans="1:20" ht="15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86"/>
        <v>41802.94363425926</v>
      </c>
      <c r="L919" s="13">
        <f t="shared" si="8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11">
        <f t="shared" si="84"/>
        <v>0.6</v>
      </c>
      <c r="R919" s="7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15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86"/>
        <v>41944.916215277779</v>
      </c>
      <c r="L920" s="13">
        <f t="shared" si="8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11">
        <f t="shared" si="84"/>
        <v>5.0256410256410255</v>
      </c>
      <c r="R920" s="7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5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86"/>
        <v>41227.641724537039</v>
      </c>
      <c r="L921" s="13">
        <f t="shared" si="8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11">
        <f t="shared" si="84"/>
        <v>0.5</v>
      </c>
      <c r="R921" s="7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15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86"/>
        <v>41562.67155092593</v>
      </c>
      <c r="L922" s="13">
        <f t="shared" si="8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11">
        <f t="shared" si="84"/>
        <v>0</v>
      </c>
      <c r="R922" s="7">
        <f t="shared" si="85"/>
        <v>0</v>
      </c>
      <c r="S922" t="str">
        <f t="shared" si="88"/>
        <v>music</v>
      </c>
      <c r="T922" t="str">
        <f t="shared" si="89"/>
        <v>jazz</v>
      </c>
    </row>
    <row r="923" spans="1:20" ht="15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86"/>
        <v>40847.171018518515</v>
      </c>
      <c r="L923" s="13">
        <f t="shared" si="8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11">
        <f t="shared" si="84"/>
        <v>30.9</v>
      </c>
      <c r="R923" s="7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15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86"/>
        <v>41878.530011574076</v>
      </c>
      <c r="L924" s="13">
        <f t="shared" si="8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11">
        <f t="shared" si="84"/>
        <v>21.037037037037038</v>
      </c>
      <c r="R924" s="7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15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86"/>
        <v>41934.959756944445</v>
      </c>
      <c r="L925" s="13">
        <f t="shared" si="8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11">
        <f t="shared" si="84"/>
        <v>2.1999999999999997</v>
      </c>
      <c r="R925" s="7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15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86"/>
        <v>41288.942928240744</v>
      </c>
      <c r="L926" s="13">
        <f t="shared" si="8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11">
        <f t="shared" si="84"/>
        <v>10.9</v>
      </c>
      <c r="R926" s="7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15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86"/>
        <v>41575.880914351852</v>
      </c>
      <c r="L927" s="13">
        <f t="shared" si="8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11">
        <f t="shared" si="84"/>
        <v>2.666666666666667</v>
      </c>
      <c r="R927" s="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15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86"/>
        <v>40338.02002314815</v>
      </c>
      <c r="L928" s="13">
        <f t="shared" si="8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11">
        <f t="shared" si="84"/>
        <v>0</v>
      </c>
      <c r="R928" s="7">
        <f t="shared" si="85"/>
        <v>0</v>
      </c>
      <c r="S928" t="str">
        <f t="shared" si="88"/>
        <v>music</v>
      </c>
      <c r="T928" t="str">
        <f t="shared" si="89"/>
        <v>jazz</v>
      </c>
    </row>
    <row r="929" spans="1:20" ht="15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86"/>
        <v>41013.822858796295</v>
      </c>
      <c r="L929" s="13">
        <f t="shared" si="8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11">
        <f t="shared" si="84"/>
        <v>0</v>
      </c>
      <c r="R929" s="7">
        <f t="shared" si="85"/>
        <v>0</v>
      </c>
      <c r="S929" t="str">
        <f t="shared" si="88"/>
        <v>music</v>
      </c>
      <c r="T929" t="str">
        <f t="shared" si="89"/>
        <v>jazz</v>
      </c>
    </row>
    <row r="930" spans="1:20" ht="15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86"/>
        <v>41180.86241898148</v>
      </c>
      <c r="L930" s="13">
        <f t="shared" si="87"/>
        <v>41231</v>
      </c>
      <c r="M930" t="b">
        <v>0</v>
      </c>
      <c r="N930">
        <v>28</v>
      </c>
      <c r="O930" t="b">
        <v>0</v>
      </c>
      <c r="P930" t="s">
        <v>8278</v>
      </c>
      <c r="Q930" s="11">
        <f t="shared" si="84"/>
        <v>10.86206896551724</v>
      </c>
      <c r="R930" s="7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15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86"/>
        <v>40978.238067129627</v>
      </c>
      <c r="L931" s="13">
        <f t="shared" si="8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11">
        <f t="shared" si="84"/>
        <v>0</v>
      </c>
      <c r="R931" s="7">
        <f t="shared" si="85"/>
        <v>0</v>
      </c>
      <c r="S931" t="str">
        <f t="shared" si="88"/>
        <v>music</v>
      </c>
      <c r="T931" t="str">
        <f t="shared" si="89"/>
        <v>jazz</v>
      </c>
    </row>
    <row r="932" spans="1:20" ht="15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86"/>
        <v>40312.915578703702</v>
      </c>
      <c r="L932" s="13">
        <f t="shared" si="8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11">
        <f t="shared" si="84"/>
        <v>38.333333333333336</v>
      </c>
      <c r="R932" s="7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15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86"/>
        <v>41680.359976851854</v>
      </c>
      <c r="L933" s="13">
        <f t="shared" si="8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11">
        <f t="shared" si="84"/>
        <v>6.5500000000000007</v>
      </c>
      <c r="R933" s="7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15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86"/>
        <v>41310.969270833331</v>
      </c>
      <c r="L934" s="13">
        <f t="shared" si="8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11">
        <f t="shared" si="84"/>
        <v>14.536842105263158</v>
      </c>
      <c r="R934" s="7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15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86"/>
        <v>41711.169085648151</v>
      </c>
      <c r="L935" s="13">
        <f t="shared" si="8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11">
        <f t="shared" si="84"/>
        <v>6</v>
      </c>
      <c r="R935" s="7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15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86"/>
        <v>41733.737083333333</v>
      </c>
      <c r="L936" s="13">
        <f t="shared" si="87"/>
        <v>41763.25</v>
      </c>
      <c r="M936" t="b">
        <v>0</v>
      </c>
      <c r="N936">
        <v>30</v>
      </c>
      <c r="O936" t="b">
        <v>0</v>
      </c>
      <c r="P936" t="s">
        <v>8278</v>
      </c>
      <c r="Q936" s="11">
        <f t="shared" si="84"/>
        <v>30.4</v>
      </c>
      <c r="R936" s="7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15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86"/>
        <v>42368.333668981482</v>
      </c>
      <c r="L937" s="13">
        <f t="shared" si="8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11">
        <f t="shared" si="84"/>
        <v>1.4285714285714286</v>
      </c>
      <c r="R937" s="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15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86"/>
        <v>40883.024178240739</v>
      </c>
      <c r="L938" s="13">
        <f t="shared" si="8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11">
        <f t="shared" si="84"/>
        <v>0</v>
      </c>
      <c r="R938" s="7">
        <f t="shared" si="85"/>
        <v>0</v>
      </c>
      <c r="S938" t="str">
        <f t="shared" si="88"/>
        <v>music</v>
      </c>
      <c r="T938" t="str">
        <f t="shared" si="89"/>
        <v>jazz</v>
      </c>
    </row>
    <row r="939" spans="1:20" ht="15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86"/>
        <v>41551.798113425924</v>
      </c>
      <c r="L939" s="13">
        <f t="shared" si="8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11">
        <f t="shared" si="84"/>
        <v>1.1428571428571428</v>
      </c>
      <c r="R939" s="7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15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86"/>
        <v>41124.479722222226</v>
      </c>
      <c r="L940" s="13">
        <f t="shared" si="8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11">
        <f t="shared" si="84"/>
        <v>0.35714285714285715</v>
      </c>
      <c r="R940" s="7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15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86"/>
        <v>41416.763171296298</v>
      </c>
      <c r="L941" s="13">
        <f t="shared" si="8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11">
        <f t="shared" si="84"/>
        <v>1.4545454545454546</v>
      </c>
      <c r="R941" s="7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15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86"/>
        <v>42182.008402777778</v>
      </c>
      <c r="L942" s="13">
        <f t="shared" si="8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11">
        <f t="shared" si="84"/>
        <v>17.155555555555555</v>
      </c>
      <c r="R942" s="7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15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86"/>
        <v>42746.096585648149</v>
      </c>
      <c r="L943" s="13">
        <f t="shared" si="8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11">
        <f t="shared" si="84"/>
        <v>2.3220000000000001</v>
      </c>
      <c r="R943" s="7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15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86"/>
        <v>42382.843287037031</v>
      </c>
      <c r="L944" s="13">
        <f t="shared" si="8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11">
        <f t="shared" si="84"/>
        <v>8.9066666666666663</v>
      </c>
      <c r="R944" s="7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15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86"/>
        <v>42673.66788194445</v>
      </c>
      <c r="L945" s="13">
        <f t="shared" si="8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11">
        <f t="shared" si="84"/>
        <v>9.6333333333333346</v>
      </c>
      <c r="R945" s="7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15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86"/>
        <v>42444.583912037036</v>
      </c>
      <c r="L946" s="13">
        <f t="shared" si="8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11">
        <f t="shared" si="84"/>
        <v>13.325999999999999</v>
      </c>
      <c r="R946" s="7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15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86"/>
        <v>42732.872986111113</v>
      </c>
      <c r="L947" s="13">
        <f t="shared" si="8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11">
        <f t="shared" si="84"/>
        <v>2.484</v>
      </c>
      <c r="R947" s="7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15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86"/>
        <v>42592.750555555554</v>
      </c>
      <c r="L948" s="13">
        <f t="shared" si="8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11">
        <f t="shared" si="84"/>
        <v>1.9066666666666665</v>
      </c>
      <c r="R948" s="7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15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86"/>
        <v>42491.781319444446</v>
      </c>
      <c r="L949" s="13">
        <f t="shared" si="8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11">
        <f t="shared" si="84"/>
        <v>0</v>
      </c>
      <c r="R949" s="7">
        <f t="shared" si="85"/>
        <v>0</v>
      </c>
      <c r="S949" t="str">
        <f t="shared" si="88"/>
        <v>technology</v>
      </c>
      <c r="T949" t="str">
        <f t="shared" si="89"/>
        <v>wearables</v>
      </c>
    </row>
    <row r="950" spans="1:20" ht="15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86"/>
        <v>42411.828287037039</v>
      </c>
      <c r="L950" s="13">
        <f t="shared" si="8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11">
        <f t="shared" si="84"/>
        <v>12</v>
      </c>
      <c r="R950" s="7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15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86"/>
        <v>42361.043703703705</v>
      </c>
      <c r="L951" s="13">
        <f t="shared" si="8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11">
        <f t="shared" si="84"/>
        <v>1.365</v>
      </c>
      <c r="R951" s="7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15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86"/>
        <v>42356.750706018516</v>
      </c>
      <c r="L952" s="13">
        <f t="shared" si="8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11">
        <f t="shared" si="84"/>
        <v>28.04</v>
      </c>
      <c r="R952" s="7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5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86"/>
        <v>42480.653611111105</v>
      </c>
      <c r="L953" s="13">
        <f t="shared" si="8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11">
        <f t="shared" si="84"/>
        <v>38.39</v>
      </c>
      <c r="R953" s="7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15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86"/>
        <v>42662.613564814819</v>
      </c>
      <c r="L954" s="13">
        <f t="shared" si="8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11">
        <f t="shared" si="84"/>
        <v>39.942857142857143</v>
      </c>
      <c r="R954" s="7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15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86"/>
        <v>41999.164340277777</v>
      </c>
      <c r="L955" s="13">
        <f t="shared" si="8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11">
        <f t="shared" si="84"/>
        <v>0.84</v>
      </c>
      <c r="R955" s="7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15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86"/>
        <v>42194.833784722221</v>
      </c>
      <c r="L956" s="13">
        <f t="shared" si="8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11">
        <f t="shared" si="84"/>
        <v>43.406666666666666</v>
      </c>
      <c r="R956" s="7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15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86"/>
        <v>42586.295138888891</v>
      </c>
      <c r="L957" s="13">
        <f t="shared" si="8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11">
        <f t="shared" si="84"/>
        <v>5.6613333333333333</v>
      </c>
      <c r="R957" s="7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15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86"/>
        <v>42060.913877314815</v>
      </c>
      <c r="L958" s="13">
        <f t="shared" si="8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11">
        <f t="shared" si="84"/>
        <v>1.722</v>
      </c>
      <c r="R958" s="7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15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86"/>
        <v>42660.552465277782</v>
      </c>
      <c r="L959" s="13">
        <f t="shared" si="8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11">
        <f t="shared" si="84"/>
        <v>1.9416666666666664</v>
      </c>
      <c r="R959" s="7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15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86"/>
        <v>42082.802812499998</v>
      </c>
      <c r="L960" s="13">
        <f t="shared" si="8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11">
        <f t="shared" si="84"/>
        <v>11.328275684711327</v>
      </c>
      <c r="R960" s="7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15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86"/>
        <v>41993.174363425926</v>
      </c>
      <c r="L961" s="13">
        <f t="shared" si="8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11">
        <f t="shared" si="84"/>
        <v>38.86</v>
      </c>
      <c r="R961" s="7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15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86"/>
        <v>42766.626793981486</v>
      </c>
      <c r="L962" s="13">
        <f t="shared" si="8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11">
        <f t="shared" ref="Q962:Q1025" si="90">(E962/D962)*100</f>
        <v>46.100628930817614</v>
      </c>
      <c r="R962" s="7">
        <f t="shared" ref="R962:R1025" si="91">IFERROR(E962/N962,0)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15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92">(((J963/60)/60)/24)+DATE(1970,1,1)</f>
        <v>42740.693692129629</v>
      </c>
      <c r="L963" s="13">
        <f t="shared" ref="L963:L1026" si="93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11">
        <f t="shared" si="90"/>
        <v>42.188421052631583</v>
      </c>
      <c r="R963" s="7">
        <f t="shared" si="91"/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RIGHT(P963,LEN(P963)-SEARCH("/",P963))</f>
        <v>wearables</v>
      </c>
    </row>
    <row r="964" spans="1:20" ht="15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92"/>
        <v>42373.712418981479</v>
      </c>
      <c r="L964" s="13">
        <f t="shared" si="9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11">
        <f t="shared" si="90"/>
        <v>28.48</v>
      </c>
      <c r="R964" s="7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15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92"/>
        <v>42625.635636574079</v>
      </c>
      <c r="L965" s="13">
        <f t="shared" si="9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11">
        <f t="shared" si="90"/>
        <v>1.077142857142857</v>
      </c>
      <c r="R965" s="7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15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92"/>
        <v>42208.628692129627</v>
      </c>
      <c r="L966" s="13">
        <f t="shared" si="9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11">
        <f t="shared" si="90"/>
        <v>0.79909090909090907</v>
      </c>
      <c r="R966" s="7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15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92"/>
        <v>42637.016736111109</v>
      </c>
      <c r="L967" s="13">
        <f t="shared" si="9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11">
        <f t="shared" si="90"/>
        <v>1.1919999999999999</v>
      </c>
      <c r="R967" s="7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15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92"/>
        <v>42619.635787037041</v>
      </c>
      <c r="L968" s="13">
        <f t="shared" si="9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11">
        <f t="shared" si="90"/>
        <v>14.799999999999999</v>
      </c>
      <c r="R968" s="7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15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92"/>
        <v>42422.254328703704</v>
      </c>
      <c r="L969" s="13">
        <f t="shared" si="9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11">
        <f t="shared" si="90"/>
        <v>17.810000000000002</v>
      </c>
      <c r="R969" s="7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15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92"/>
        <v>41836.847615740742</v>
      </c>
      <c r="L970" s="13">
        <f t="shared" si="9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11">
        <f t="shared" si="90"/>
        <v>1.325</v>
      </c>
      <c r="R970" s="7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15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92"/>
        <v>42742.30332175926</v>
      </c>
      <c r="L971" s="13">
        <f t="shared" si="9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11">
        <f t="shared" si="90"/>
        <v>46.666666666666664</v>
      </c>
      <c r="R971" s="7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15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92"/>
        <v>42721.220520833333</v>
      </c>
      <c r="L972" s="13">
        <f t="shared" si="9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11">
        <f t="shared" si="90"/>
        <v>45.92</v>
      </c>
      <c r="R972" s="7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15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92"/>
        <v>42111.709027777775</v>
      </c>
      <c r="L973" s="13">
        <f t="shared" si="9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11">
        <f t="shared" si="90"/>
        <v>0.22599999999999998</v>
      </c>
      <c r="R973" s="7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15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92"/>
        <v>41856.865717592591</v>
      </c>
      <c r="L974" s="13">
        <f t="shared" si="9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11">
        <f t="shared" si="90"/>
        <v>34.625</v>
      </c>
      <c r="R974" s="7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15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92"/>
        <v>42257.014965277776</v>
      </c>
      <c r="L975" s="13">
        <f t="shared" si="9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11">
        <f t="shared" si="90"/>
        <v>2.0549999999999997</v>
      </c>
      <c r="R975" s="7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15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92"/>
        <v>42424.749490740738</v>
      </c>
      <c r="L976" s="13">
        <f t="shared" si="9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11">
        <f t="shared" si="90"/>
        <v>0.55999999999999994</v>
      </c>
      <c r="R976" s="7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15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92"/>
        <v>42489.696585648147</v>
      </c>
      <c r="L977" s="13">
        <f t="shared" si="9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11">
        <f t="shared" si="90"/>
        <v>2.6069999999999998</v>
      </c>
      <c r="R977" s="7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15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92"/>
        <v>42185.058993055558</v>
      </c>
      <c r="L978" s="13">
        <f t="shared" si="9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11">
        <f t="shared" si="90"/>
        <v>1.9259999999999999</v>
      </c>
      <c r="R978" s="7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15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92"/>
        <v>42391.942094907412</v>
      </c>
      <c r="L979" s="13">
        <f t="shared" si="9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11">
        <f t="shared" si="90"/>
        <v>33.666666666666664</v>
      </c>
      <c r="R979" s="7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15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92"/>
        <v>42395.309039351851</v>
      </c>
      <c r="L980" s="13">
        <f t="shared" si="9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11">
        <f t="shared" si="90"/>
        <v>56.263267182990241</v>
      </c>
      <c r="R980" s="7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15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92"/>
        <v>42506.416990740734</v>
      </c>
      <c r="L981" s="13">
        <f t="shared" si="9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11">
        <f t="shared" si="90"/>
        <v>82.817599999999999</v>
      </c>
      <c r="R981" s="7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15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92"/>
        <v>41928.904189814813</v>
      </c>
      <c r="L982" s="13">
        <f t="shared" si="9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11">
        <f t="shared" si="90"/>
        <v>14.860000000000001</v>
      </c>
      <c r="R982" s="7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15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92"/>
        <v>41830.947013888886</v>
      </c>
      <c r="L983" s="13">
        <f t="shared" si="9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11">
        <f t="shared" si="90"/>
        <v>1.2375123751237513E-2</v>
      </c>
      <c r="R983" s="7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15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92"/>
        <v>42615.753310185188</v>
      </c>
      <c r="L984" s="13">
        <f t="shared" si="9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11">
        <f t="shared" si="90"/>
        <v>1.7142857142857144E-2</v>
      </c>
      <c r="R984" s="7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15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92"/>
        <v>42574.667650462965</v>
      </c>
      <c r="L985" s="13">
        <f t="shared" si="9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11">
        <f t="shared" si="90"/>
        <v>29.506136117214709</v>
      </c>
      <c r="R985" s="7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15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92"/>
        <v>42061.11583333333</v>
      </c>
      <c r="L986" s="13">
        <f t="shared" si="9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11">
        <f t="shared" si="90"/>
        <v>1.06</v>
      </c>
      <c r="R986" s="7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15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92"/>
        <v>42339.967708333337</v>
      </c>
      <c r="L987" s="13">
        <f t="shared" si="9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11">
        <f t="shared" si="90"/>
        <v>6.293333333333333</v>
      </c>
      <c r="R987" s="7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15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92"/>
        <v>42324.767361111109</v>
      </c>
      <c r="L988" s="13">
        <f t="shared" si="93"/>
        <v>42379</v>
      </c>
      <c r="M988" t="b">
        <v>0</v>
      </c>
      <c r="N988">
        <v>23</v>
      </c>
      <c r="O988" t="b">
        <v>0</v>
      </c>
      <c r="P988" t="s">
        <v>8273</v>
      </c>
      <c r="Q988" s="11">
        <f t="shared" si="90"/>
        <v>12.75</v>
      </c>
      <c r="R988" s="7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15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92"/>
        <v>41773.294560185182</v>
      </c>
      <c r="L989" s="13">
        <f t="shared" si="9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11">
        <f t="shared" si="90"/>
        <v>13.22</v>
      </c>
      <c r="R989" s="7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15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92"/>
        <v>42614.356770833328</v>
      </c>
      <c r="L990" s="13">
        <f t="shared" si="9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11">
        <f t="shared" si="90"/>
        <v>0</v>
      </c>
      <c r="R990" s="7">
        <f t="shared" si="91"/>
        <v>0</v>
      </c>
      <c r="S990" t="str">
        <f t="shared" si="94"/>
        <v>technology</v>
      </c>
      <c r="T990" t="str">
        <f t="shared" si="95"/>
        <v>wearables</v>
      </c>
    </row>
    <row r="991" spans="1:20" ht="15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92"/>
        <v>42611.933969907404</v>
      </c>
      <c r="L991" s="13">
        <f t="shared" si="9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11">
        <f t="shared" si="90"/>
        <v>16.77</v>
      </c>
      <c r="R991" s="7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15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92"/>
        <v>41855.784305555557</v>
      </c>
      <c r="L992" s="13">
        <f t="shared" si="9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11">
        <f t="shared" si="90"/>
        <v>0.104</v>
      </c>
      <c r="R992" s="7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15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92"/>
        <v>42538.75680555556</v>
      </c>
      <c r="L993" s="13">
        <f t="shared" si="9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11">
        <f t="shared" si="90"/>
        <v>4.24</v>
      </c>
      <c r="R993" s="7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15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92"/>
        <v>42437.924988425926</v>
      </c>
      <c r="L994" s="13">
        <f t="shared" si="9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11">
        <f t="shared" si="90"/>
        <v>0.46699999999999997</v>
      </c>
      <c r="R994" s="7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15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92"/>
        <v>42652.964907407411</v>
      </c>
      <c r="L995" s="13">
        <f t="shared" si="9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11">
        <f t="shared" si="90"/>
        <v>25.087142857142858</v>
      </c>
      <c r="R995" s="7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15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92"/>
        <v>41921.263078703705</v>
      </c>
      <c r="L996" s="13">
        <f t="shared" si="9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11">
        <f t="shared" si="90"/>
        <v>2.3345000000000002</v>
      </c>
      <c r="R996" s="7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15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92"/>
        <v>41947.940740740742</v>
      </c>
      <c r="L997" s="13">
        <f t="shared" si="9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11">
        <f t="shared" si="90"/>
        <v>7.26</v>
      </c>
      <c r="R997" s="7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15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92"/>
        <v>41817.866435185184</v>
      </c>
      <c r="L998" s="13">
        <f t="shared" si="9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11">
        <f t="shared" si="90"/>
        <v>1.625</v>
      </c>
      <c r="R998" s="7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15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92"/>
        <v>41941.10297453704</v>
      </c>
      <c r="L999" s="13">
        <f t="shared" si="9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11">
        <f t="shared" si="90"/>
        <v>1.3</v>
      </c>
      <c r="R999" s="7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15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92"/>
        <v>42282.168993055559</v>
      </c>
      <c r="L1000" s="13">
        <f t="shared" si="9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11">
        <f t="shared" si="90"/>
        <v>58.558333333333337</v>
      </c>
      <c r="R1000" s="7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15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92"/>
        <v>41926.29965277778</v>
      </c>
      <c r="L1001" s="13">
        <f t="shared" si="9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11">
        <f t="shared" si="90"/>
        <v>7.7886666666666677</v>
      </c>
      <c r="R1001" s="7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15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92"/>
        <v>42749.059722222228</v>
      </c>
      <c r="L1002" s="13">
        <f t="shared" si="9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11">
        <f t="shared" si="90"/>
        <v>2.2157147647256061</v>
      </c>
      <c r="R1002" s="7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15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92"/>
        <v>42720.720057870371</v>
      </c>
      <c r="L1003" s="13">
        <f t="shared" si="9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11">
        <f t="shared" si="90"/>
        <v>104</v>
      </c>
      <c r="R1003" s="7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15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92"/>
        <v>42325.684189814812</v>
      </c>
      <c r="L1004" s="13">
        <f t="shared" si="9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11">
        <f t="shared" si="90"/>
        <v>29.6029602960296</v>
      </c>
      <c r="R1004" s="7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15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92"/>
        <v>42780.709039351852</v>
      </c>
      <c r="L1005" s="13">
        <f t="shared" si="9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11">
        <f t="shared" si="90"/>
        <v>16.055</v>
      </c>
      <c r="R1005" s="7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15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92"/>
        <v>42388.708645833336</v>
      </c>
      <c r="L1006" s="13">
        <f t="shared" si="9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11">
        <f t="shared" si="90"/>
        <v>82.207999999999998</v>
      </c>
      <c r="R1006" s="7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15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92"/>
        <v>42276.624803240738</v>
      </c>
      <c r="L1007" s="13">
        <f t="shared" si="9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11">
        <f t="shared" si="90"/>
        <v>75.051000000000002</v>
      </c>
      <c r="R1007" s="7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15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92"/>
        <v>41977.040185185186</v>
      </c>
      <c r="L1008" s="13">
        <f t="shared" si="9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11">
        <f t="shared" si="90"/>
        <v>5.8500000000000005</v>
      </c>
      <c r="R1008" s="7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15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92"/>
        <v>42676.583599537036</v>
      </c>
      <c r="L1009" s="13">
        <f t="shared" si="9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11">
        <f t="shared" si="90"/>
        <v>44.32</v>
      </c>
      <c r="R1009" s="7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15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92"/>
        <v>42702.809201388889</v>
      </c>
      <c r="L1010" s="13">
        <f t="shared" si="9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11">
        <f t="shared" si="90"/>
        <v>0.26737967914438499</v>
      </c>
      <c r="R1010" s="7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15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92"/>
        <v>42510.604699074072</v>
      </c>
      <c r="L1011" s="13">
        <f t="shared" si="9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11">
        <f t="shared" si="90"/>
        <v>13.13</v>
      </c>
      <c r="R1011" s="7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15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92"/>
        <v>42561.829421296294</v>
      </c>
      <c r="L1012" s="13">
        <f t="shared" si="9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11">
        <f t="shared" si="90"/>
        <v>0.19088937093275488</v>
      </c>
      <c r="R1012" s="7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15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92"/>
        <v>41946.898090277777</v>
      </c>
      <c r="L1013" s="13">
        <f t="shared" si="9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11">
        <f t="shared" si="90"/>
        <v>0.375</v>
      </c>
      <c r="R1013" s="7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15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92"/>
        <v>42714.440416666665</v>
      </c>
      <c r="L1014" s="13">
        <f t="shared" si="9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11">
        <f t="shared" si="90"/>
        <v>21535.021000000001</v>
      </c>
      <c r="R1014" s="7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15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92"/>
        <v>42339.833981481483</v>
      </c>
      <c r="L1015" s="13">
        <f t="shared" si="9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11">
        <f t="shared" si="90"/>
        <v>34.527999999999999</v>
      </c>
      <c r="R1015" s="7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15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92"/>
        <v>41955.002488425926</v>
      </c>
      <c r="L1016" s="13">
        <f t="shared" si="9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11">
        <f t="shared" si="90"/>
        <v>30.599999999999998</v>
      </c>
      <c r="R1016" s="7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15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92"/>
        <v>42303.878414351857</v>
      </c>
      <c r="L1017" s="13">
        <f t="shared" si="9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11">
        <f t="shared" si="90"/>
        <v>2.666666666666667</v>
      </c>
      <c r="R1017" s="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15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92"/>
        <v>42422.107129629629</v>
      </c>
      <c r="L1018" s="13">
        <f t="shared" si="9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11">
        <f t="shared" si="90"/>
        <v>2.8420000000000001</v>
      </c>
      <c r="R1018" s="7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15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92"/>
        <v>42289.675173611111</v>
      </c>
      <c r="L1019" s="13">
        <f t="shared" si="9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11">
        <f t="shared" si="90"/>
        <v>22.878799999999998</v>
      </c>
      <c r="R1019" s="7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15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92"/>
        <v>42535.492280092592</v>
      </c>
      <c r="L1020" s="13">
        <f t="shared" si="9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11">
        <f t="shared" si="90"/>
        <v>3.105</v>
      </c>
      <c r="R1020" s="7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15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92"/>
        <v>42009.973946759259</v>
      </c>
      <c r="L1021" s="13">
        <f t="shared" si="9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11">
        <f t="shared" si="90"/>
        <v>47.333333333333336</v>
      </c>
      <c r="R1021" s="7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15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92"/>
        <v>42127.069548611107</v>
      </c>
      <c r="L1022" s="13">
        <f t="shared" si="9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11">
        <f t="shared" si="90"/>
        <v>205.54838709677421</v>
      </c>
      <c r="R1022" s="7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15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92"/>
        <v>42271.251979166671</v>
      </c>
      <c r="L1023" s="13">
        <f t="shared" si="9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11">
        <f t="shared" si="90"/>
        <v>351.80366666666669</v>
      </c>
      <c r="R1023" s="7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15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92"/>
        <v>42111.646724537044</v>
      </c>
      <c r="L1024" s="13">
        <f t="shared" si="9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11">
        <f t="shared" si="90"/>
        <v>114.9</v>
      </c>
      <c r="R1024" s="7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15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92"/>
        <v>42145.919687500005</v>
      </c>
      <c r="L1025" s="13">
        <f t="shared" si="9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11">
        <f t="shared" si="90"/>
        <v>237.15</v>
      </c>
      <c r="R1025" s="7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15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92"/>
        <v>42370.580590277779</v>
      </c>
      <c r="L1026" s="13">
        <f t="shared" si="9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11">
        <f t="shared" ref="Q1026:Q1089" si="96">(E1026/D1026)*100</f>
        <v>118.63774999999998</v>
      </c>
      <c r="R1026" s="7">
        <f t="shared" ref="R1026:R1089" si="97">IFERROR(E1026/N1026,0)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15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98">(((J1027/60)/60)/24)+DATE(1970,1,1)</f>
        <v>42049.833761574075</v>
      </c>
      <c r="L1027" s="13">
        <f t="shared" ref="L1027:L1090" si="99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11">
        <f t="shared" si="96"/>
        <v>109.92831428571431</v>
      </c>
      <c r="R1027" s="7">
        <f t="shared" si="97"/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RIGHT(P1027,LEN(P1027)-SEARCH("/",P1027))</f>
        <v>electronic music</v>
      </c>
    </row>
    <row r="1028" spans="1:20" ht="15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98"/>
        <v>42426.407592592594</v>
      </c>
      <c r="L1028" s="13">
        <f t="shared" si="99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11">
        <f t="shared" si="96"/>
        <v>100.00828571428571</v>
      </c>
      <c r="R1028" s="7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15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98"/>
        <v>41905.034108796295</v>
      </c>
      <c r="L1029" s="13">
        <f t="shared" si="99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11">
        <f t="shared" si="96"/>
        <v>103.09292094387415</v>
      </c>
      <c r="R1029" s="7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15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98"/>
        <v>42755.627372685187</v>
      </c>
      <c r="L1030" s="13">
        <f t="shared" si="99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11">
        <f t="shared" si="96"/>
        <v>117.27000000000001</v>
      </c>
      <c r="R1030" s="7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15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98"/>
        <v>42044.711886574078</v>
      </c>
      <c r="L1031" s="13">
        <f t="shared" si="99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11">
        <f t="shared" si="96"/>
        <v>111.75999999999999</v>
      </c>
      <c r="R1031" s="7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15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98"/>
        <v>42611.483206018514</v>
      </c>
      <c r="L1032" s="13">
        <f t="shared" si="99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11">
        <f t="shared" si="96"/>
        <v>342.09999999999997</v>
      </c>
      <c r="R1032" s="7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15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98"/>
        <v>42324.764004629629</v>
      </c>
      <c r="L1033" s="13">
        <f t="shared" si="99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11">
        <f t="shared" si="96"/>
        <v>107.4</v>
      </c>
      <c r="R1033" s="7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5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98"/>
        <v>42514.666956018518</v>
      </c>
      <c r="L1034" s="13">
        <f t="shared" si="99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11">
        <f t="shared" si="96"/>
        <v>108.49703703703703</v>
      </c>
      <c r="R1034" s="7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15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98"/>
        <v>42688.732407407413</v>
      </c>
      <c r="L1035" s="13">
        <f t="shared" si="99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11">
        <f t="shared" si="96"/>
        <v>102.86144578313252</v>
      </c>
      <c r="R1035" s="7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15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98"/>
        <v>42555.166712962964</v>
      </c>
      <c r="L1036" s="13">
        <f t="shared" si="99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11">
        <f t="shared" si="96"/>
        <v>130.0018</v>
      </c>
      <c r="R1036" s="7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15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98"/>
        <v>42016.641435185185</v>
      </c>
      <c r="L1037" s="13">
        <f t="shared" si="99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11">
        <f t="shared" si="96"/>
        <v>107.65217391304347</v>
      </c>
      <c r="R1037" s="7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15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98"/>
        <v>41249.448958333334</v>
      </c>
      <c r="L1038" s="13">
        <f t="shared" si="99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11">
        <f t="shared" si="96"/>
        <v>112.36044444444444</v>
      </c>
      <c r="R1038" s="7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15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98"/>
        <v>42119.822476851856</v>
      </c>
      <c r="L1039" s="13">
        <f t="shared" si="99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11">
        <f t="shared" si="96"/>
        <v>102.1</v>
      </c>
      <c r="R1039" s="7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15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98"/>
        <v>42418.231747685189</v>
      </c>
      <c r="L1040" s="13">
        <f t="shared" si="99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11">
        <f t="shared" si="96"/>
        <v>145.33333333333334</v>
      </c>
      <c r="R1040" s="7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15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98"/>
        <v>42692.109328703707</v>
      </c>
      <c r="L1041" s="13">
        <f t="shared" si="99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11">
        <f t="shared" si="96"/>
        <v>128.19999999999999</v>
      </c>
      <c r="R1041" s="7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15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98"/>
        <v>42579.708437499998</v>
      </c>
      <c r="L1042" s="13">
        <f t="shared" si="99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11">
        <f t="shared" si="96"/>
        <v>0.29411764705882354</v>
      </c>
      <c r="R1042" s="7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15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98"/>
        <v>41831.060092592597</v>
      </c>
      <c r="L1043" s="13">
        <f t="shared" si="99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11">
        <f t="shared" si="96"/>
        <v>0</v>
      </c>
      <c r="R1043" s="7">
        <f t="shared" si="97"/>
        <v>0</v>
      </c>
      <c r="S1043" t="str">
        <f t="shared" si="100"/>
        <v>journalism</v>
      </c>
      <c r="T1043" t="str">
        <f t="shared" si="101"/>
        <v>audio</v>
      </c>
    </row>
    <row r="1044" spans="1:20" ht="15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98"/>
        <v>41851.696157407408</v>
      </c>
      <c r="L1044" s="13">
        <f t="shared" si="99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11">
        <f t="shared" si="96"/>
        <v>1.5384615384615385</v>
      </c>
      <c r="R1044" s="7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15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98"/>
        <v>42114.252951388888</v>
      </c>
      <c r="L1045" s="13">
        <f t="shared" si="99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11">
        <f t="shared" si="96"/>
        <v>8.5370000000000008</v>
      </c>
      <c r="R1045" s="7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15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98"/>
        <v>42011.925937499997</v>
      </c>
      <c r="L1046" s="13">
        <f t="shared" si="99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11">
        <f t="shared" si="96"/>
        <v>8.5714285714285715E-2</v>
      </c>
      <c r="R1046" s="7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15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98"/>
        <v>41844.874421296299</v>
      </c>
      <c r="L1047" s="13">
        <f t="shared" si="99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11">
        <f t="shared" si="96"/>
        <v>2.6599999999999997</v>
      </c>
      <c r="R1047" s="7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15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98"/>
        <v>42319.851388888885</v>
      </c>
      <c r="L1048" s="13">
        <f t="shared" si="99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11">
        <f t="shared" si="96"/>
        <v>0</v>
      </c>
      <c r="R1048" s="7">
        <f t="shared" si="97"/>
        <v>0</v>
      </c>
      <c r="S1048" t="str">
        <f t="shared" si="100"/>
        <v>journalism</v>
      </c>
      <c r="T1048" t="str">
        <f t="shared" si="101"/>
        <v>audio</v>
      </c>
    </row>
    <row r="1049" spans="1:20" ht="15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98"/>
        <v>41918.818460648145</v>
      </c>
      <c r="L1049" s="13">
        <f t="shared" si="99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11">
        <f t="shared" si="96"/>
        <v>0.05</v>
      </c>
      <c r="R1049" s="7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15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98"/>
        <v>42598.053113425922</v>
      </c>
      <c r="L1050" s="13">
        <f t="shared" si="99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11">
        <f t="shared" si="96"/>
        <v>1.4133333333333333</v>
      </c>
      <c r="R1050" s="7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5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98"/>
        <v>42382.431076388893</v>
      </c>
      <c r="L1051" s="13">
        <f t="shared" si="99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11">
        <f t="shared" si="96"/>
        <v>0</v>
      </c>
      <c r="R1051" s="7">
        <f t="shared" si="97"/>
        <v>0</v>
      </c>
      <c r="S1051" t="str">
        <f t="shared" si="100"/>
        <v>journalism</v>
      </c>
      <c r="T1051" t="str">
        <f t="shared" si="101"/>
        <v>audio</v>
      </c>
    </row>
    <row r="1052" spans="1:20" ht="15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98"/>
        <v>42231.7971875</v>
      </c>
      <c r="L1052" s="13">
        <f t="shared" si="99"/>
        <v>42261.7971875</v>
      </c>
      <c r="M1052" t="b">
        <v>0</v>
      </c>
      <c r="N1052">
        <v>0</v>
      </c>
      <c r="O1052" t="b">
        <v>0</v>
      </c>
      <c r="P1052" t="s">
        <v>8281</v>
      </c>
      <c r="Q1052" s="11">
        <f t="shared" si="96"/>
        <v>0</v>
      </c>
      <c r="R1052" s="7">
        <f t="shared" si="97"/>
        <v>0</v>
      </c>
      <c r="S1052" t="str">
        <f t="shared" si="100"/>
        <v>journalism</v>
      </c>
      <c r="T1052" t="str">
        <f t="shared" si="101"/>
        <v>audio</v>
      </c>
    </row>
    <row r="1053" spans="1:20" ht="15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98"/>
        <v>41850.014178240745</v>
      </c>
      <c r="L1053" s="13">
        <f t="shared" si="99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11">
        <f t="shared" si="96"/>
        <v>0</v>
      </c>
      <c r="R1053" s="7">
        <f t="shared" si="97"/>
        <v>0</v>
      </c>
      <c r="S1053" t="str">
        <f t="shared" si="100"/>
        <v>journalism</v>
      </c>
      <c r="T1053" t="str">
        <f t="shared" si="101"/>
        <v>audio</v>
      </c>
    </row>
    <row r="1054" spans="1:20" ht="15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98"/>
        <v>42483.797395833331</v>
      </c>
      <c r="L1054" s="13">
        <f t="shared" si="99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11">
        <f t="shared" si="96"/>
        <v>0</v>
      </c>
      <c r="R1054" s="7">
        <f t="shared" si="97"/>
        <v>0</v>
      </c>
      <c r="S1054" t="str">
        <f t="shared" si="100"/>
        <v>journalism</v>
      </c>
      <c r="T1054" t="str">
        <f t="shared" si="101"/>
        <v>audio</v>
      </c>
    </row>
    <row r="1055" spans="1:20" ht="15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98"/>
        <v>42775.172824074078</v>
      </c>
      <c r="L1055" s="13">
        <f t="shared" si="99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11">
        <f t="shared" si="96"/>
        <v>1</v>
      </c>
      <c r="R1055" s="7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15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98"/>
        <v>41831.851840277777</v>
      </c>
      <c r="L1056" s="13">
        <f t="shared" si="99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11">
        <f t="shared" si="96"/>
        <v>0</v>
      </c>
      <c r="R1056" s="7">
        <f t="shared" si="97"/>
        <v>0</v>
      </c>
      <c r="S1056" t="str">
        <f t="shared" si="100"/>
        <v>journalism</v>
      </c>
      <c r="T1056" t="str">
        <f t="shared" si="101"/>
        <v>audio</v>
      </c>
    </row>
    <row r="1057" spans="1:20" ht="15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98"/>
        <v>42406.992418981477</v>
      </c>
      <c r="L1057" s="13">
        <f t="shared" si="99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11">
        <f t="shared" si="96"/>
        <v>0</v>
      </c>
      <c r="R1057" s="7">
        <f t="shared" si="97"/>
        <v>0</v>
      </c>
      <c r="S1057" t="str">
        <f t="shared" si="100"/>
        <v>journalism</v>
      </c>
      <c r="T1057" t="str">
        <f t="shared" si="101"/>
        <v>audio</v>
      </c>
    </row>
    <row r="1058" spans="1:20" ht="15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98"/>
        <v>42058.719641203701</v>
      </c>
      <c r="L1058" s="13">
        <f t="shared" si="99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11">
        <f t="shared" si="96"/>
        <v>0</v>
      </c>
      <c r="R1058" s="7">
        <f t="shared" si="97"/>
        <v>0</v>
      </c>
      <c r="S1058" t="str">
        <f t="shared" si="100"/>
        <v>journalism</v>
      </c>
      <c r="T1058" t="str">
        <f t="shared" si="101"/>
        <v>audio</v>
      </c>
    </row>
    <row r="1059" spans="1:20" ht="15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98"/>
        <v>42678.871331018512</v>
      </c>
      <c r="L1059" s="13">
        <f t="shared" si="99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11">
        <f t="shared" si="96"/>
        <v>0</v>
      </c>
      <c r="R1059" s="7">
        <f t="shared" si="97"/>
        <v>0</v>
      </c>
      <c r="S1059" t="str">
        <f t="shared" si="100"/>
        <v>journalism</v>
      </c>
      <c r="T1059" t="str">
        <f t="shared" si="101"/>
        <v>audio</v>
      </c>
    </row>
    <row r="1060" spans="1:20" ht="15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98"/>
        <v>42047.900960648149</v>
      </c>
      <c r="L1060" s="13">
        <f t="shared" si="99"/>
        <v>42089</v>
      </c>
      <c r="M1060" t="b">
        <v>0</v>
      </c>
      <c r="N1060">
        <v>0</v>
      </c>
      <c r="O1060" t="b">
        <v>0</v>
      </c>
      <c r="P1060" t="s">
        <v>8281</v>
      </c>
      <c r="Q1060" s="11">
        <f t="shared" si="96"/>
        <v>0</v>
      </c>
      <c r="R1060" s="7">
        <f t="shared" si="97"/>
        <v>0</v>
      </c>
      <c r="S1060" t="str">
        <f t="shared" si="100"/>
        <v>journalism</v>
      </c>
      <c r="T1060" t="str">
        <f t="shared" si="101"/>
        <v>audio</v>
      </c>
    </row>
    <row r="1061" spans="1:20" ht="15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98"/>
        <v>42046.79</v>
      </c>
      <c r="L1061" s="13">
        <f t="shared" si="99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11">
        <f t="shared" si="96"/>
        <v>0</v>
      </c>
      <c r="R1061" s="7">
        <f t="shared" si="97"/>
        <v>0</v>
      </c>
      <c r="S1061" t="str">
        <f t="shared" si="100"/>
        <v>journalism</v>
      </c>
      <c r="T1061" t="str">
        <f t="shared" si="101"/>
        <v>audio</v>
      </c>
    </row>
    <row r="1062" spans="1:20" ht="15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98"/>
        <v>42079.913113425922</v>
      </c>
      <c r="L1062" s="13">
        <f t="shared" si="99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11">
        <f t="shared" si="96"/>
        <v>1</v>
      </c>
      <c r="R1062" s="7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15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98"/>
        <v>42432.276712962965</v>
      </c>
      <c r="L1063" s="13">
        <f t="shared" si="99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11">
        <f t="shared" si="96"/>
        <v>0</v>
      </c>
      <c r="R1063" s="7">
        <f t="shared" si="97"/>
        <v>0</v>
      </c>
      <c r="S1063" t="str">
        <f t="shared" si="100"/>
        <v>journalism</v>
      </c>
      <c r="T1063" t="str">
        <f t="shared" si="101"/>
        <v>audio</v>
      </c>
    </row>
    <row r="1064" spans="1:20" ht="15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98"/>
        <v>42556.807187500002</v>
      </c>
      <c r="L1064" s="13">
        <f t="shared" si="99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11">
        <f t="shared" si="96"/>
        <v>95.477386934673376</v>
      </c>
      <c r="R1064" s="7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15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98"/>
        <v>42583.030810185184</v>
      </c>
      <c r="L1065" s="13">
        <f t="shared" si="99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11">
        <f t="shared" si="96"/>
        <v>0</v>
      </c>
      <c r="R1065" s="7">
        <f t="shared" si="97"/>
        <v>0</v>
      </c>
      <c r="S1065" t="str">
        <f t="shared" si="100"/>
        <v>journalism</v>
      </c>
      <c r="T1065" t="str">
        <f t="shared" si="101"/>
        <v>audio</v>
      </c>
    </row>
    <row r="1066" spans="1:20" ht="15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98"/>
        <v>41417.228043981479</v>
      </c>
      <c r="L1066" s="13">
        <f t="shared" si="99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11">
        <f t="shared" si="96"/>
        <v>8.974444444444444</v>
      </c>
      <c r="R1066" s="7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15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98"/>
        <v>41661.381041666667</v>
      </c>
      <c r="L1067" s="13">
        <f t="shared" si="99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11">
        <f t="shared" si="96"/>
        <v>2.7</v>
      </c>
      <c r="R1067" s="7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15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98"/>
        <v>41445.962754629632</v>
      </c>
      <c r="L1068" s="13">
        <f t="shared" si="99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11">
        <f t="shared" si="96"/>
        <v>3.3673333333333333</v>
      </c>
      <c r="R1068" s="7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15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98"/>
        <v>41599.855682870373</v>
      </c>
      <c r="L1069" s="13">
        <f t="shared" si="99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11">
        <f t="shared" si="96"/>
        <v>26</v>
      </c>
      <c r="R1069" s="7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15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98"/>
        <v>42440.371111111104</v>
      </c>
      <c r="L1070" s="13">
        <f t="shared" si="99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11">
        <f t="shared" si="96"/>
        <v>0.15</v>
      </c>
      <c r="R1070" s="7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15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98"/>
        <v>41572.229849537034</v>
      </c>
      <c r="L1071" s="13">
        <f t="shared" si="99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11">
        <f t="shared" si="96"/>
        <v>38.636363636363633</v>
      </c>
      <c r="R1071" s="7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15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98"/>
        <v>41163.011828703704</v>
      </c>
      <c r="L1072" s="13">
        <f t="shared" si="99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11">
        <f t="shared" si="96"/>
        <v>0.70000000000000007</v>
      </c>
      <c r="R1072" s="7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15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98"/>
        <v>42295.753391203703</v>
      </c>
      <c r="L1073" s="13">
        <f t="shared" si="99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11">
        <f t="shared" si="96"/>
        <v>0</v>
      </c>
      <c r="R1073" s="7">
        <f t="shared" si="97"/>
        <v>0</v>
      </c>
      <c r="S1073" t="str">
        <f t="shared" si="100"/>
        <v>games</v>
      </c>
      <c r="T1073" t="str">
        <f t="shared" si="101"/>
        <v>video games</v>
      </c>
    </row>
    <row r="1074" spans="1:20" ht="15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98"/>
        <v>41645.832141203704</v>
      </c>
      <c r="L1074" s="13">
        <f t="shared" si="99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11">
        <f t="shared" si="96"/>
        <v>6.8000000000000005E-2</v>
      </c>
      <c r="R1074" s="7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15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98"/>
        <v>40802.964594907404</v>
      </c>
      <c r="L1075" s="13">
        <f t="shared" si="99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11">
        <f t="shared" si="96"/>
        <v>1.3333333333333335</v>
      </c>
      <c r="R1075" s="7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15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98"/>
        <v>41613.172974537039</v>
      </c>
      <c r="L1076" s="13">
        <f t="shared" si="99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11">
        <f t="shared" si="96"/>
        <v>6.3092592592592585</v>
      </c>
      <c r="R1076" s="7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15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98"/>
        <v>41005.904120370367</v>
      </c>
      <c r="L1077" s="13">
        <f t="shared" si="99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11">
        <f t="shared" si="96"/>
        <v>4.5</v>
      </c>
      <c r="R1077" s="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15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98"/>
        <v>41838.377893518518</v>
      </c>
      <c r="L1078" s="13">
        <f t="shared" si="99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11">
        <f t="shared" si="96"/>
        <v>62.765333333333331</v>
      </c>
      <c r="R1078" s="7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15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98"/>
        <v>42353.16679398148</v>
      </c>
      <c r="L1079" s="13">
        <f t="shared" si="99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11">
        <f t="shared" si="96"/>
        <v>29.376000000000001</v>
      </c>
      <c r="R1079" s="7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15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98"/>
        <v>40701.195844907408</v>
      </c>
      <c r="L1080" s="13">
        <f t="shared" si="99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11">
        <f t="shared" si="96"/>
        <v>7.5</v>
      </c>
      <c r="R1080" s="7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15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98"/>
        <v>42479.566388888896</v>
      </c>
      <c r="L1081" s="13">
        <f t="shared" si="99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11">
        <f t="shared" si="96"/>
        <v>2.6076923076923078</v>
      </c>
      <c r="R1081" s="7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15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98"/>
        <v>41740.138113425928</v>
      </c>
      <c r="L1082" s="13">
        <f t="shared" si="99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11">
        <f t="shared" si="96"/>
        <v>9.1050000000000004</v>
      </c>
      <c r="R1082" s="7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15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98"/>
        <v>42002.926990740743</v>
      </c>
      <c r="L1083" s="13">
        <f t="shared" si="99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11">
        <f t="shared" si="96"/>
        <v>1.7647058823529412E-2</v>
      </c>
      <c r="R1083" s="7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15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98"/>
        <v>41101.906111111115</v>
      </c>
      <c r="L1084" s="13">
        <f t="shared" si="99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11">
        <f t="shared" si="96"/>
        <v>0.55999999999999994</v>
      </c>
      <c r="R1084" s="7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15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98"/>
        <v>41793.659525462965</v>
      </c>
      <c r="L1085" s="13">
        <f t="shared" si="99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11">
        <f t="shared" si="96"/>
        <v>0.82000000000000006</v>
      </c>
      <c r="R1085" s="7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5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98"/>
        <v>41829.912083333329</v>
      </c>
      <c r="L1086" s="13">
        <f t="shared" si="99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11">
        <f t="shared" si="96"/>
        <v>0</v>
      </c>
      <c r="R1086" s="7">
        <f t="shared" si="97"/>
        <v>0</v>
      </c>
      <c r="S1086" t="str">
        <f t="shared" si="100"/>
        <v>games</v>
      </c>
      <c r="T1086" t="str">
        <f t="shared" si="101"/>
        <v>video games</v>
      </c>
    </row>
    <row r="1087" spans="1:20" ht="15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98"/>
        <v>42413.671006944445</v>
      </c>
      <c r="L1087" s="13">
        <f t="shared" si="99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11">
        <f t="shared" si="96"/>
        <v>3.42</v>
      </c>
      <c r="R1087" s="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5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98"/>
        <v>41845.866793981484</v>
      </c>
      <c r="L1088" s="13">
        <f t="shared" si="99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11">
        <f t="shared" si="96"/>
        <v>8.3333333333333343E-2</v>
      </c>
      <c r="R1088" s="7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15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98"/>
        <v>41775.713969907411</v>
      </c>
      <c r="L1089" s="13">
        <f t="shared" si="99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11">
        <f t="shared" si="96"/>
        <v>0</v>
      </c>
      <c r="R1089" s="7">
        <f t="shared" si="97"/>
        <v>0</v>
      </c>
      <c r="S1089" t="str">
        <f t="shared" si="100"/>
        <v>games</v>
      </c>
      <c r="T1089" t="str">
        <f t="shared" si="101"/>
        <v>video games</v>
      </c>
    </row>
    <row r="1090" spans="1:20" ht="15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98"/>
        <v>41723.799386574072</v>
      </c>
      <c r="L1090" s="13">
        <f t="shared" si="99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11">
        <f t="shared" ref="Q1090:Q1153" si="102">(E1090/D1090)*100</f>
        <v>14.182977777777777</v>
      </c>
      <c r="R1090" s="7">
        <f t="shared" ref="R1090:R1153" si="103">IFERROR(E1090/N1090,0)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15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104">(((J1091/60)/60)/24)+DATE(1970,1,1)</f>
        <v>42151.189525462964</v>
      </c>
      <c r="L1091" s="13">
        <f t="shared" ref="L1091:L1154" si="105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11">
        <f t="shared" si="102"/>
        <v>7.8266666666666662</v>
      </c>
      <c r="R1091" s="7">
        <f t="shared" si="103"/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RIGHT(P1091,LEN(P1091)-SEARCH("/",P1091))</f>
        <v>video games</v>
      </c>
    </row>
    <row r="1092" spans="1:20" ht="15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104"/>
        <v>42123.185798611114</v>
      </c>
      <c r="L1092" s="13">
        <f t="shared" si="105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11">
        <f t="shared" si="102"/>
        <v>3.8464497269020695E-2</v>
      </c>
      <c r="R1092" s="7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15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104"/>
        <v>42440.820277777777</v>
      </c>
      <c r="L1093" s="13">
        <f t="shared" si="105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11">
        <f t="shared" si="102"/>
        <v>12.5</v>
      </c>
      <c r="R1093" s="7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15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104"/>
        <v>41250.025902777779</v>
      </c>
      <c r="L1094" s="13">
        <f t="shared" si="105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11">
        <f t="shared" si="102"/>
        <v>1.05</v>
      </c>
      <c r="R1094" s="7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15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104"/>
        <v>42396.973807870367</v>
      </c>
      <c r="L1095" s="13">
        <f t="shared" si="105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11">
        <f t="shared" si="102"/>
        <v>14.083333333333334</v>
      </c>
      <c r="R1095" s="7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15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104"/>
        <v>40795.713344907403</v>
      </c>
      <c r="L1096" s="13">
        <f t="shared" si="105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11">
        <f t="shared" si="102"/>
        <v>18.300055555555556</v>
      </c>
      <c r="R1096" s="7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15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104"/>
        <v>41486.537268518521</v>
      </c>
      <c r="L1097" s="13">
        <f t="shared" si="105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11">
        <f t="shared" si="102"/>
        <v>5.0347999999999997</v>
      </c>
      <c r="R1097" s="7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15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104"/>
        <v>41885.51798611111</v>
      </c>
      <c r="L1098" s="13">
        <f t="shared" si="105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11">
        <f t="shared" si="102"/>
        <v>17.933333333333334</v>
      </c>
      <c r="R1098" s="7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15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104"/>
        <v>41660.792557870373</v>
      </c>
      <c r="L1099" s="13">
        <f t="shared" si="105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11">
        <f t="shared" si="102"/>
        <v>4.7E-2</v>
      </c>
      <c r="R1099" s="7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15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104"/>
        <v>41712.762673611112</v>
      </c>
      <c r="L1100" s="13">
        <f t="shared" si="105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11">
        <f t="shared" si="102"/>
        <v>7.2120000000000006</v>
      </c>
      <c r="R1100" s="7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15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104"/>
        <v>42107.836435185185</v>
      </c>
      <c r="L1101" s="13">
        <f t="shared" si="105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11">
        <f t="shared" si="102"/>
        <v>0.5</v>
      </c>
      <c r="R1101" s="7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15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104"/>
        <v>42384.110775462963</v>
      </c>
      <c r="L1102" s="13">
        <f t="shared" si="105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11">
        <f t="shared" si="102"/>
        <v>2.5</v>
      </c>
      <c r="R1102" s="7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15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104"/>
        <v>42538.77243055556</v>
      </c>
      <c r="L1103" s="13">
        <f t="shared" si="105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11">
        <f t="shared" si="102"/>
        <v>4.1000000000000002E-2</v>
      </c>
      <c r="R1103" s="7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15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104"/>
        <v>41577.045428240745</v>
      </c>
      <c r="L1104" s="13">
        <f t="shared" si="105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11">
        <f t="shared" si="102"/>
        <v>5.3125</v>
      </c>
      <c r="R1104" s="7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15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104"/>
        <v>42479.22210648148</v>
      </c>
      <c r="L1105" s="13">
        <f t="shared" si="105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11">
        <f t="shared" si="102"/>
        <v>1.6199999999999999</v>
      </c>
      <c r="R1105" s="7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15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104"/>
        <v>41771.40996527778</v>
      </c>
      <c r="L1106" s="13">
        <f t="shared" si="105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11">
        <f t="shared" si="102"/>
        <v>4.9516666666666671</v>
      </c>
      <c r="R1106" s="7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15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104"/>
        <v>41692.135729166665</v>
      </c>
      <c r="L1107" s="13">
        <f t="shared" si="105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11">
        <f t="shared" si="102"/>
        <v>0.159</v>
      </c>
      <c r="R1107" s="7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15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104"/>
        <v>40973.740451388891</v>
      </c>
      <c r="L1108" s="13">
        <f t="shared" si="105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11">
        <f t="shared" si="102"/>
        <v>41.25</v>
      </c>
      <c r="R1108" s="7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15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104"/>
        <v>41813.861388888887</v>
      </c>
      <c r="L1109" s="13">
        <f t="shared" si="105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11">
        <f t="shared" si="102"/>
        <v>0</v>
      </c>
      <c r="R1109" s="7">
        <f t="shared" si="103"/>
        <v>0</v>
      </c>
      <c r="S1109" t="str">
        <f t="shared" si="106"/>
        <v>games</v>
      </c>
      <c r="T1109" t="str">
        <f t="shared" si="107"/>
        <v>video games</v>
      </c>
    </row>
    <row r="1110" spans="1:20" ht="15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104"/>
        <v>40952.636979166666</v>
      </c>
      <c r="L1110" s="13">
        <f t="shared" si="105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11">
        <f t="shared" si="102"/>
        <v>2.93</v>
      </c>
      <c r="R1110" s="7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15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104"/>
        <v>42662.752199074079</v>
      </c>
      <c r="L1111" s="13">
        <f t="shared" si="105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11">
        <f t="shared" si="102"/>
        <v>0.44999999999999996</v>
      </c>
      <c r="R1111" s="7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15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104"/>
        <v>41220.933124999996</v>
      </c>
      <c r="L1112" s="13">
        <f t="shared" si="105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11">
        <f t="shared" si="102"/>
        <v>0.51</v>
      </c>
      <c r="R1112" s="7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15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104"/>
        <v>42347.203587962969</v>
      </c>
      <c r="L1113" s="13">
        <f t="shared" si="105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11">
        <f t="shared" si="102"/>
        <v>0.04</v>
      </c>
      <c r="R1113" s="7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15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104"/>
        <v>41963.759386574078</v>
      </c>
      <c r="L1114" s="13">
        <f t="shared" si="105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11">
        <f t="shared" si="102"/>
        <v>35.537409090909087</v>
      </c>
      <c r="R1114" s="7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15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104"/>
        <v>41835.977083333331</v>
      </c>
      <c r="L1115" s="13">
        <f t="shared" si="105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11">
        <f t="shared" si="102"/>
        <v>0.5</v>
      </c>
      <c r="R1115" s="7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15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104"/>
        <v>41526.345914351856</v>
      </c>
      <c r="L1116" s="13">
        <f t="shared" si="105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11">
        <f t="shared" si="102"/>
        <v>0.16666666666666669</v>
      </c>
      <c r="R1116" s="7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15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104"/>
        <v>42429.695543981477</v>
      </c>
      <c r="L1117" s="13">
        <f t="shared" si="105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11">
        <f t="shared" si="102"/>
        <v>0.13250000000000001</v>
      </c>
      <c r="R1117" s="7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15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104"/>
        <v>41009.847314814811</v>
      </c>
      <c r="L1118" s="13">
        <f t="shared" si="105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11">
        <f t="shared" si="102"/>
        <v>3.5704000000000007E-2</v>
      </c>
      <c r="R1118" s="7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15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104"/>
        <v>42333.598530092597</v>
      </c>
      <c r="L1119" s="13">
        <f t="shared" si="105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11">
        <f t="shared" si="102"/>
        <v>8.3000000000000007</v>
      </c>
      <c r="R1119" s="7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15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104"/>
        <v>41704.16642361111</v>
      </c>
      <c r="L1120" s="13">
        <f t="shared" si="105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11">
        <f t="shared" si="102"/>
        <v>2.4222222222222221</v>
      </c>
      <c r="R1120" s="7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15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104"/>
        <v>41722.792407407411</v>
      </c>
      <c r="L1121" s="13">
        <f t="shared" si="105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11">
        <f t="shared" si="102"/>
        <v>0.23809523809523811</v>
      </c>
      <c r="R1121" s="7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15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104"/>
        <v>40799.872685185182</v>
      </c>
      <c r="L1122" s="13">
        <f t="shared" si="105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11">
        <f t="shared" si="102"/>
        <v>0</v>
      </c>
      <c r="R1122" s="7">
        <f t="shared" si="103"/>
        <v>0</v>
      </c>
      <c r="S1122" t="str">
        <f t="shared" si="106"/>
        <v>games</v>
      </c>
      <c r="T1122" t="str">
        <f t="shared" si="107"/>
        <v>video games</v>
      </c>
    </row>
    <row r="1123" spans="1:20" ht="15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104"/>
        <v>42412.934212962966</v>
      </c>
      <c r="L1123" s="13">
        <f t="shared" si="105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11">
        <f t="shared" si="102"/>
        <v>1.1599999999999999E-2</v>
      </c>
      <c r="R1123" s="7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15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104"/>
        <v>41410.703993055555</v>
      </c>
      <c r="L1124" s="13">
        <f t="shared" si="105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11">
        <f t="shared" si="102"/>
        <v>0</v>
      </c>
      <c r="R1124" s="7">
        <f t="shared" si="103"/>
        <v>0</v>
      </c>
      <c r="S1124" t="str">
        <f t="shared" si="106"/>
        <v>games</v>
      </c>
      <c r="T1124" t="str">
        <f t="shared" si="107"/>
        <v>video games</v>
      </c>
    </row>
    <row r="1125" spans="1:20" ht="15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104"/>
        <v>41718.5237037037</v>
      </c>
      <c r="L1125" s="13">
        <f t="shared" si="105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11">
        <f t="shared" si="102"/>
        <v>0.22</v>
      </c>
      <c r="R1125" s="7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15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104"/>
        <v>42094.667256944449</v>
      </c>
      <c r="L1126" s="13">
        <f t="shared" si="105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11">
        <f t="shared" si="102"/>
        <v>0.47222222222222221</v>
      </c>
      <c r="R1126" s="7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15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104"/>
        <v>42212.624189814815</v>
      </c>
      <c r="L1127" s="13">
        <f t="shared" si="105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11">
        <f t="shared" si="102"/>
        <v>0</v>
      </c>
      <c r="R1127" s="7">
        <f t="shared" si="103"/>
        <v>0</v>
      </c>
      <c r="S1127" t="str">
        <f t="shared" si="106"/>
        <v>games</v>
      </c>
      <c r="T1127" t="str">
        <f t="shared" si="107"/>
        <v>mobile games</v>
      </c>
    </row>
    <row r="1128" spans="1:20" ht="15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104"/>
        <v>42535.327476851846</v>
      </c>
      <c r="L1128" s="13">
        <f t="shared" si="105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11">
        <f t="shared" si="102"/>
        <v>0.5</v>
      </c>
      <c r="R1128" s="7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15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104"/>
        <v>41926.854166666664</v>
      </c>
      <c r="L1129" s="13">
        <f t="shared" si="105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11">
        <f t="shared" si="102"/>
        <v>1.6714285714285713</v>
      </c>
      <c r="R1129" s="7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5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104"/>
        <v>41828.649502314816</v>
      </c>
      <c r="L1130" s="13">
        <f t="shared" si="105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11">
        <f t="shared" si="102"/>
        <v>0.1</v>
      </c>
      <c r="R1130" s="7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15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104"/>
        <v>42496.264965277776</v>
      </c>
      <c r="L1131" s="13">
        <f t="shared" si="105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11">
        <f t="shared" si="102"/>
        <v>0.105</v>
      </c>
      <c r="R1131" s="7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15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104"/>
        <v>41908.996527777781</v>
      </c>
      <c r="L1132" s="13">
        <f t="shared" si="105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11">
        <f t="shared" si="102"/>
        <v>0.22</v>
      </c>
      <c r="R1132" s="7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15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104"/>
        <v>42332.908194444448</v>
      </c>
      <c r="L1133" s="13">
        <f t="shared" si="105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11">
        <f t="shared" si="102"/>
        <v>0</v>
      </c>
      <c r="R1133" s="7">
        <f t="shared" si="103"/>
        <v>0</v>
      </c>
      <c r="S1133" t="str">
        <f t="shared" si="106"/>
        <v>games</v>
      </c>
      <c r="T1133" t="str">
        <f t="shared" si="107"/>
        <v>mobile games</v>
      </c>
    </row>
    <row r="1134" spans="1:20" ht="15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104"/>
        <v>42706.115405092598</v>
      </c>
      <c r="L1134" s="13">
        <f t="shared" si="105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11">
        <f t="shared" si="102"/>
        <v>14.38</v>
      </c>
      <c r="R1134" s="7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15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104"/>
        <v>41821.407187500001</v>
      </c>
      <c r="L1135" s="13">
        <f t="shared" si="105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11">
        <f t="shared" si="102"/>
        <v>0.66666666666666674</v>
      </c>
      <c r="R1135" s="7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15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104"/>
        <v>41958.285046296296</v>
      </c>
      <c r="L1136" s="13">
        <f t="shared" si="105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11">
        <f t="shared" si="102"/>
        <v>4.0000000000000001E-3</v>
      </c>
      <c r="R1136" s="7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15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104"/>
        <v>42558.989513888882</v>
      </c>
      <c r="L1137" s="13">
        <f t="shared" si="105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11">
        <f t="shared" si="102"/>
        <v>5</v>
      </c>
      <c r="R1137" s="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15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104"/>
        <v>42327.671631944439</v>
      </c>
      <c r="L1138" s="13">
        <f t="shared" si="105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11">
        <f t="shared" si="102"/>
        <v>6.4439140811455857</v>
      </c>
      <c r="R1138" s="7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15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104"/>
        <v>42453.819687499999</v>
      </c>
      <c r="L1139" s="13">
        <f t="shared" si="105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11">
        <f t="shared" si="102"/>
        <v>39.5</v>
      </c>
      <c r="R1139" s="7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15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104"/>
        <v>42736.9066087963</v>
      </c>
      <c r="L1140" s="13">
        <f t="shared" si="105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11">
        <f t="shared" si="102"/>
        <v>0.35714285714285715</v>
      </c>
      <c r="R1140" s="7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15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104"/>
        <v>41975.347523148142</v>
      </c>
      <c r="L1141" s="13">
        <f t="shared" si="105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11">
        <f t="shared" si="102"/>
        <v>6.25E-2</v>
      </c>
      <c r="R1141" s="7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15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104"/>
        <v>42192.462048611109</v>
      </c>
      <c r="L1142" s="13">
        <f t="shared" si="105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11">
        <f t="shared" si="102"/>
        <v>0</v>
      </c>
      <c r="R1142" s="7">
        <f t="shared" si="103"/>
        <v>0</v>
      </c>
      <c r="S1142" t="str">
        <f t="shared" si="106"/>
        <v>games</v>
      </c>
      <c r="T1142" t="str">
        <f t="shared" si="107"/>
        <v>mobile games</v>
      </c>
    </row>
    <row r="1143" spans="1:20" ht="15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104"/>
        <v>42164.699652777781</v>
      </c>
      <c r="L1143" s="13">
        <f t="shared" si="105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11">
        <f t="shared" si="102"/>
        <v>0</v>
      </c>
      <c r="R1143" s="7">
        <f t="shared" si="103"/>
        <v>0</v>
      </c>
      <c r="S1143" t="str">
        <f t="shared" si="106"/>
        <v>games</v>
      </c>
      <c r="T1143" t="str">
        <f t="shared" si="107"/>
        <v>mobile games</v>
      </c>
    </row>
    <row r="1144" spans="1:20" ht="15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104"/>
        <v>42022.006099537044</v>
      </c>
      <c r="L1144" s="13">
        <f t="shared" si="105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11">
        <f t="shared" si="102"/>
        <v>0</v>
      </c>
      <c r="R1144" s="7">
        <f t="shared" si="103"/>
        <v>0</v>
      </c>
      <c r="S1144" t="str">
        <f t="shared" si="106"/>
        <v>games</v>
      </c>
      <c r="T1144" t="str">
        <f t="shared" si="107"/>
        <v>mobile games</v>
      </c>
    </row>
    <row r="1145" spans="1:20" ht="15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104"/>
        <v>42325.19358796296</v>
      </c>
      <c r="L1145" s="13">
        <f t="shared" si="105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11">
        <f t="shared" si="102"/>
        <v>0.41333333333333333</v>
      </c>
      <c r="R1145" s="7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15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104"/>
        <v>42093.181944444441</v>
      </c>
      <c r="L1146" s="13">
        <f t="shared" si="105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11">
        <f t="shared" si="102"/>
        <v>0</v>
      </c>
      <c r="R1146" s="7">
        <f t="shared" si="103"/>
        <v>0</v>
      </c>
      <c r="S1146" t="str">
        <f t="shared" si="106"/>
        <v>food</v>
      </c>
      <c r="T1146" t="str">
        <f t="shared" si="107"/>
        <v>food trucks</v>
      </c>
    </row>
    <row r="1147" spans="1:20" ht="15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104"/>
        <v>41854.747592592597</v>
      </c>
      <c r="L1147" s="13">
        <f t="shared" si="105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11">
        <f t="shared" si="102"/>
        <v>0.125</v>
      </c>
      <c r="R1147" s="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15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104"/>
        <v>41723.9533912037</v>
      </c>
      <c r="L1148" s="13">
        <f t="shared" si="105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11">
        <f t="shared" si="102"/>
        <v>8.8333333333333339</v>
      </c>
      <c r="R1148" s="7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15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104"/>
        <v>41871.972025462965</v>
      </c>
      <c r="L1149" s="13">
        <f t="shared" si="105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11">
        <f t="shared" si="102"/>
        <v>0</v>
      </c>
      <c r="R1149" s="7">
        <f t="shared" si="103"/>
        <v>0</v>
      </c>
      <c r="S1149" t="str">
        <f t="shared" si="106"/>
        <v>food</v>
      </c>
      <c r="T1149" t="str">
        <f t="shared" si="107"/>
        <v>food trucks</v>
      </c>
    </row>
    <row r="1150" spans="1:20" ht="15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104"/>
        <v>42675.171076388884</v>
      </c>
      <c r="L1150" s="13">
        <f t="shared" si="105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11">
        <f t="shared" si="102"/>
        <v>0.48666666666666669</v>
      </c>
      <c r="R1150" s="7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15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104"/>
        <v>42507.71025462963</v>
      </c>
      <c r="L1151" s="13">
        <f t="shared" si="105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11">
        <f t="shared" si="102"/>
        <v>0.15</v>
      </c>
      <c r="R1151" s="7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15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104"/>
        <v>42317.954571759255</v>
      </c>
      <c r="L1152" s="13">
        <f t="shared" si="105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11">
        <f t="shared" si="102"/>
        <v>10.08</v>
      </c>
      <c r="R1152" s="7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15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104"/>
        <v>42224.102581018517</v>
      </c>
      <c r="L1153" s="13">
        <f t="shared" si="105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11">
        <f t="shared" si="102"/>
        <v>0</v>
      </c>
      <c r="R1153" s="7">
        <f t="shared" si="103"/>
        <v>0</v>
      </c>
      <c r="S1153" t="str">
        <f t="shared" si="106"/>
        <v>food</v>
      </c>
      <c r="T1153" t="str">
        <f t="shared" si="107"/>
        <v>food trucks</v>
      </c>
    </row>
    <row r="1154" spans="1:20" ht="15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104"/>
        <v>42109.709629629629</v>
      </c>
      <c r="L1154" s="13">
        <f t="shared" si="105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11">
        <f t="shared" ref="Q1154:Q1217" si="108">(E1154/D1154)*100</f>
        <v>5.6937500000000005</v>
      </c>
      <c r="R1154" s="7">
        <f t="shared" ref="R1154:R1217" si="109">IFERROR(E1154/N1154,0)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15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110">(((J1155/60)/60)/24)+DATE(1970,1,1)</f>
        <v>42143.714178240742</v>
      </c>
      <c r="L1155" s="13">
        <f t="shared" ref="L1155:L1218" si="111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11">
        <f t="shared" si="108"/>
        <v>0.625</v>
      </c>
      <c r="R1155" s="7">
        <f t="shared" si="109"/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RIGHT(P1155,LEN(P1155)-SEARCH("/",P1155))</f>
        <v>food trucks</v>
      </c>
    </row>
    <row r="1156" spans="1:20" ht="15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110"/>
        <v>42223.108865740738</v>
      </c>
      <c r="L1156" s="13">
        <f t="shared" si="111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11">
        <f t="shared" si="108"/>
        <v>6.5</v>
      </c>
      <c r="R1156" s="7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15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110"/>
        <v>41835.763981481483</v>
      </c>
      <c r="L1157" s="13">
        <f t="shared" si="111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11">
        <f t="shared" si="108"/>
        <v>0.752</v>
      </c>
      <c r="R1157" s="7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15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110"/>
        <v>42029.07131944444</v>
      </c>
      <c r="L1158" s="13">
        <f t="shared" si="111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11">
        <f t="shared" si="108"/>
        <v>0</v>
      </c>
      <c r="R1158" s="7">
        <f t="shared" si="109"/>
        <v>0</v>
      </c>
      <c r="S1158" t="str">
        <f t="shared" si="112"/>
        <v>food</v>
      </c>
      <c r="T1158" t="str">
        <f t="shared" si="113"/>
        <v>food trucks</v>
      </c>
    </row>
    <row r="1159" spans="1:20" ht="15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110"/>
        <v>41918.628240740742</v>
      </c>
      <c r="L1159" s="13">
        <f t="shared" si="111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11">
        <f t="shared" si="108"/>
        <v>1.51</v>
      </c>
      <c r="R1159" s="7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15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110"/>
        <v>41952.09175925926</v>
      </c>
      <c r="L1160" s="13">
        <f t="shared" si="111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11">
        <f t="shared" si="108"/>
        <v>0.46666666666666673</v>
      </c>
      <c r="R1160" s="7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15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110"/>
        <v>42154.726446759261</v>
      </c>
      <c r="L1161" s="13">
        <f t="shared" si="111"/>
        <v>42185.65625</v>
      </c>
      <c r="M1161" t="b">
        <v>0</v>
      </c>
      <c r="N1161">
        <v>0</v>
      </c>
      <c r="O1161" t="b">
        <v>0</v>
      </c>
      <c r="P1161" t="s">
        <v>8284</v>
      </c>
      <c r="Q1161" s="11">
        <f t="shared" si="108"/>
        <v>0</v>
      </c>
      <c r="R1161" s="7">
        <f t="shared" si="109"/>
        <v>0</v>
      </c>
      <c r="S1161" t="str">
        <f t="shared" si="112"/>
        <v>food</v>
      </c>
      <c r="T1161" t="str">
        <f t="shared" si="113"/>
        <v>food trucks</v>
      </c>
    </row>
    <row r="1162" spans="1:20" ht="15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110"/>
        <v>42061.154930555553</v>
      </c>
      <c r="L1162" s="13">
        <f t="shared" si="111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11">
        <f t="shared" si="108"/>
        <v>3.85</v>
      </c>
      <c r="R1162" s="7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15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110"/>
        <v>42122.629502314812</v>
      </c>
      <c r="L1163" s="13">
        <f t="shared" si="111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11">
        <f t="shared" si="108"/>
        <v>0</v>
      </c>
      <c r="R1163" s="7">
        <f t="shared" si="109"/>
        <v>0</v>
      </c>
      <c r="S1163" t="str">
        <f t="shared" si="112"/>
        <v>food</v>
      </c>
      <c r="T1163" t="str">
        <f t="shared" si="113"/>
        <v>food trucks</v>
      </c>
    </row>
    <row r="1164" spans="1:20" ht="15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110"/>
        <v>41876.683611111112</v>
      </c>
      <c r="L1164" s="13">
        <f t="shared" si="111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11">
        <f t="shared" si="108"/>
        <v>5.8333333333333341E-2</v>
      </c>
      <c r="R1164" s="7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15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110"/>
        <v>41830.723611111112</v>
      </c>
      <c r="L1165" s="13">
        <f t="shared" si="111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11">
        <f t="shared" si="108"/>
        <v>0</v>
      </c>
      <c r="R1165" s="7">
        <f t="shared" si="109"/>
        <v>0</v>
      </c>
      <c r="S1165" t="str">
        <f t="shared" si="112"/>
        <v>food</v>
      </c>
      <c r="T1165" t="str">
        <f t="shared" si="113"/>
        <v>food trucks</v>
      </c>
    </row>
    <row r="1166" spans="1:20" ht="15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110"/>
        <v>42509.724328703705</v>
      </c>
      <c r="L1166" s="13">
        <f t="shared" si="111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11">
        <f t="shared" si="108"/>
        <v>0</v>
      </c>
      <c r="R1166" s="7">
        <f t="shared" si="109"/>
        <v>0</v>
      </c>
      <c r="S1166" t="str">
        <f t="shared" si="112"/>
        <v>food</v>
      </c>
      <c r="T1166" t="str">
        <f t="shared" si="113"/>
        <v>food trucks</v>
      </c>
    </row>
    <row r="1167" spans="1:20" ht="15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110"/>
        <v>41792.214467592588</v>
      </c>
      <c r="L1167" s="13">
        <f t="shared" si="111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11">
        <f t="shared" si="108"/>
        <v>20.705000000000002</v>
      </c>
      <c r="R1167" s="7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15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110"/>
        <v>42150.485439814816</v>
      </c>
      <c r="L1168" s="13">
        <f t="shared" si="111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11">
        <f t="shared" si="108"/>
        <v>19.139999999999997</v>
      </c>
      <c r="R1168" s="7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15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110"/>
        <v>41863.734895833331</v>
      </c>
      <c r="L1169" s="13">
        <f t="shared" si="111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11">
        <f t="shared" si="108"/>
        <v>1.6316666666666666</v>
      </c>
      <c r="R1169" s="7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15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110"/>
        <v>42605.053993055553</v>
      </c>
      <c r="L1170" s="13">
        <f t="shared" si="111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11">
        <f t="shared" si="108"/>
        <v>5.6666666666666661</v>
      </c>
      <c r="R1170" s="7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15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110"/>
        <v>42027.353738425925</v>
      </c>
      <c r="L1171" s="13">
        <f t="shared" si="111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11">
        <f t="shared" si="108"/>
        <v>0.16999999999999998</v>
      </c>
      <c r="R1171" s="7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15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110"/>
        <v>42124.893182870372</v>
      </c>
      <c r="L1172" s="13">
        <f t="shared" si="111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11">
        <f t="shared" si="108"/>
        <v>0.4</v>
      </c>
      <c r="R1172" s="7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15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110"/>
        <v>41938.804710648146</v>
      </c>
      <c r="L1173" s="13">
        <f t="shared" si="111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11">
        <f t="shared" si="108"/>
        <v>0.1</v>
      </c>
      <c r="R1173" s="7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5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110"/>
        <v>41841.682314814818</v>
      </c>
      <c r="L1174" s="13">
        <f t="shared" si="111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11">
        <f t="shared" si="108"/>
        <v>0</v>
      </c>
      <c r="R1174" s="7">
        <f t="shared" si="109"/>
        <v>0</v>
      </c>
      <c r="S1174" t="str">
        <f t="shared" si="112"/>
        <v>food</v>
      </c>
      <c r="T1174" t="str">
        <f t="shared" si="113"/>
        <v>food trucks</v>
      </c>
    </row>
    <row r="1175" spans="1:20" ht="15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110"/>
        <v>42184.185844907406</v>
      </c>
      <c r="L1175" s="13">
        <f t="shared" si="111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11">
        <f t="shared" si="108"/>
        <v>2.4E-2</v>
      </c>
      <c r="R1175" s="7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15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110"/>
        <v>42468.84174768519</v>
      </c>
      <c r="L1176" s="13">
        <f t="shared" si="111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11">
        <f t="shared" si="108"/>
        <v>5.9066666666666672</v>
      </c>
      <c r="R1176" s="7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15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110"/>
        <v>42170.728460648148</v>
      </c>
      <c r="L1177" s="13">
        <f t="shared" si="111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11">
        <f t="shared" si="108"/>
        <v>2.9250000000000003</v>
      </c>
      <c r="R1177" s="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15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110"/>
        <v>42746.019652777773</v>
      </c>
      <c r="L1178" s="13">
        <f t="shared" si="111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11">
        <f t="shared" si="108"/>
        <v>5.7142857142857143E-3</v>
      </c>
      <c r="R1178" s="7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15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110"/>
        <v>41897.660833333335</v>
      </c>
      <c r="L1179" s="13">
        <f t="shared" si="111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11">
        <f t="shared" si="108"/>
        <v>0</v>
      </c>
      <c r="R1179" s="7">
        <f t="shared" si="109"/>
        <v>0</v>
      </c>
      <c r="S1179" t="str">
        <f t="shared" si="112"/>
        <v>food</v>
      </c>
      <c r="T1179" t="str">
        <f t="shared" si="113"/>
        <v>food trucks</v>
      </c>
    </row>
    <row r="1180" spans="1:20" ht="15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110"/>
        <v>41837.905694444446</v>
      </c>
      <c r="L1180" s="13">
        <f t="shared" si="111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11">
        <f t="shared" si="108"/>
        <v>6.6666666666666671E-3</v>
      </c>
      <c r="R1180" s="7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15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110"/>
        <v>42275.720219907409</v>
      </c>
      <c r="L1181" s="13">
        <f t="shared" si="111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11">
        <f t="shared" si="108"/>
        <v>5.3333333333333339</v>
      </c>
      <c r="R1181" s="7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15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110"/>
        <v>41781.806875000002</v>
      </c>
      <c r="L1182" s="13">
        <f t="shared" si="111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11">
        <f t="shared" si="108"/>
        <v>11.75</v>
      </c>
      <c r="R1182" s="7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5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110"/>
        <v>42034.339363425926</v>
      </c>
      <c r="L1183" s="13">
        <f t="shared" si="111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11">
        <f t="shared" si="108"/>
        <v>8.0000000000000002E-3</v>
      </c>
      <c r="R1183" s="7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15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110"/>
        <v>42728.827407407407</v>
      </c>
      <c r="L1184" s="13">
        <f t="shared" si="111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11">
        <f t="shared" si="108"/>
        <v>4.2</v>
      </c>
      <c r="R1184" s="7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15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110"/>
        <v>42656.86137731481</v>
      </c>
      <c r="L1185" s="13">
        <f t="shared" si="111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11">
        <f t="shared" si="108"/>
        <v>4</v>
      </c>
      <c r="R1185" s="7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15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110"/>
        <v>42741.599664351852</v>
      </c>
      <c r="L1186" s="13">
        <f t="shared" si="111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11">
        <f t="shared" si="108"/>
        <v>104.93636363636362</v>
      </c>
      <c r="R1186" s="7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15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110"/>
        <v>42130.865150462967</v>
      </c>
      <c r="L1187" s="13">
        <f t="shared" si="111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11">
        <f t="shared" si="108"/>
        <v>105.44</v>
      </c>
      <c r="R1187" s="7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15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110"/>
        <v>42123.86336805555</v>
      </c>
      <c r="L1188" s="13">
        <f t="shared" si="111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11">
        <f t="shared" si="108"/>
        <v>106.73333333333332</v>
      </c>
      <c r="R1188" s="7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15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110"/>
        <v>42109.894942129627</v>
      </c>
      <c r="L1189" s="13">
        <f t="shared" si="111"/>
        <v>42141.75</v>
      </c>
      <c r="M1189" t="b">
        <v>0</v>
      </c>
      <c r="N1189">
        <v>70</v>
      </c>
      <c r="O1189" t="b">
        <v>1</v>
      </c>
      <c r="P1189" t="s">
        <v>8285</v>
      </c>
      <c r="Q1189" s="11">
        <f t="shared" si="108"/>
        <v>104.12571428571428</v>
      </c>
      <c r="R1189" s="7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15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110"/>
        <v>42711.700694444444</v>
      </c>
      <c r="L1190" s="13">
        <f t="shared" si="111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11">
        <f t="shared" si="108"/>
        <v>160.54999999999998</v>
      </c>
      <c r="R1190" s="7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15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110"/>
        <v>42529.979108796295</v>
      </c>
      <c r="L1191" s="13">
        <f t="shared" si="111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11">
        <f t="shared" si="108"/>
        <v>107.77777777777777</v>
      </c>
      <c r="R1191" s="7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15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110"/>
        <v>41852.665798611109</v>
      </c>
      <c r="L1192" s="13">
        <f t="shared" si="111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11">
        <f t="shared" si="108"/>
        <v>135</v>
      </c>
      <c r="R1192" s="7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15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110"/>
        <v>42419.603703703702</v>
      </c>
      <c r="L1193" s="13">
        <f t="shared" si="111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11">
        <f t="shared" si="108"/>
        <v>109.07407407407408</v>
      </c>
      <c r="R1193" s="7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15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110"/>
        <v>42747.506689814814</v>
      </c>
      <c r="L1194" s="13">
        <f t="shared" si="111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11">
        <f t="shared" si="108"/>
        <v>290</v>
      </c>
      <c r="R1194" s="7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15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110"/>
        <v>42409.776076388895</v>
      </c>
      <c r="L1195" s="13">
        <f t="shared" si="111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11">
        <f t="shared" si="108"/>
        <v>103.95714285714286</v>
      </c>
      <c r="R1195" s="7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15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110"/>
        <v>42072.488182870366</v>
      </c>
      <c r="L1196" s="13">
        <f t="shared" si="111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11">
        <f t="shared" si="108"/>
        <v>322.24</v>
      </c>
      <c r="R1196" s="7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15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110"/>
        <v>42298.34783564815</v>
      </c>
      <c r="L1197" s="13">
        <f t="shared" si="111"/>
        <v>42358.375</v>
      </c>
      <c r="M1197" t="b">
        <v>0</v>
      </c>
      <c r="N1197">
        <v>170</v>
      </c>
      <c r="O1197" t="b">
        <v>1</v>
      </c>
      <c r="P1197" t="s">
        <v>8285</v>
      </c>
      <c r="Q1197" s="11">
        <f t="shared" si="108"/>
        <v>135</v>
      </c>
      <c r="R1197" s="7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15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110"/>
        <v>42326.818738425922</v>
      </c>
      <c r="L1198" s="13">
        <f t="shared" si="111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11">
        <f t="shared" si="108"/>
        <v>269.91034482758624</v>
      </c>
      <c r="R1198" s="7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15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110"/>
        <v>42503.66474537037</v>
      </c>
      <c r="L1199" s="13">
        <f t="shared" si="111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11">
        <f t="shared" si="108"/>
        <v>253.29333333333332</v>
      </c>
      <c r="R1199" s="7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15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110"/>
        <v>42333.619050925925</v>
      </c>
      <c r="L1200" s="13">
        <f t="shared" si="111"/>
        <v>42369.125</v>
      </c>
      <c r="M1200" t="b">
        <v>0</v>
      </c>
      <c r="N1200">
        <v>167</v>
      </c>
      <c r="O1200" t="b">
        <v>1</v>
      </c>
      <c r="P1200" t="s">
        <v>8285</v>
      </c>
      <c r="Q1200" s="11">
        <f t="shared" si="108"/>
        <v>260.59999999999997</v>
      </c>
      <c r="R1200" s="7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15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110"/>
        <v>42161.770833333328</v>
      </c>
      <c r="L1201" s="13">
        <f t="shared" si="111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11">
        <f t="shared" si="108"/>
        <v>101.31677953348381</v>
      </c>
      <c r="R1201" s="7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15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110"/>
        <v>42089.477500000001</v>
      </c>
      <c r="L1202" s="13">
        <f t="shared" si="111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11">
        <f t="shared" si="108"/>
        <v>125.60416666666667</v>
      </c>
      <c r="R1202" s="7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15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110"/>
        <v>42536.60701388889</v>
      </c>
      <c r="L1203" s="13">
        <f t="shared" si="111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11">
        <f t="shared" si="108"/>
        <v>102.43783333333334</v>
      </c>
      <c r="R1203" s="7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15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110"/>
        <v>42152.288819444439</v>
      </c>
      <c r="L1204" s="13">
        <f t="shared" si="111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11">
        <f t="shared" si="108"/>
        <v>199.244</v>
      </c>
      <c r="R1204" s="7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15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110"/>
        <v>42125.614895833336</v>
      </c>
      <c r="L1205" s="13">
        <f t="shared" si="111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11">
        <f t="shared" si="108"/>
        <v>102.45398773006136</v>
      </c>
      <c r="R1205" s="7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15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110"/>
        <v>42297.748067129629</v>
      </c>
      <c r="L1206" s="13">
        <f t="shared" si="111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11">
        <f t="shared" si="108"/>
        <v>102.94615384615385</v>
      </c>
      <c r="R1206" s="7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15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110"/>
        <v>42138.506377314814</v>
      </c>
      <c r="L1207" s="13">
        <f t="shared" si="111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11">
        <f t="shared" si="108"/>
        <v>100.86153846153847</v>
      </c>
      <c r="R1207" s="7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15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110"/>
        <v>42772.776076388895</v>
      </c>
      <c r="L1208" s="13">
        <f t="shared" si="111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11">
        <f t="shared" si="108"/>
        <v>114.99999999999999</v>
      </c>
      <c r="R1208" s="7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15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110"/>
        <v>42430.430243055554</v>
      </c>
      <c r="L1209" s="13">
        <f t="shared" si="111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11">
        <f t="shared" si="108"/>
        <v>104.16766467065868</v>
      </c>
      <c r="R1209" s="7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15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110"/>
        <v>42423.709074074075</v>
      </c>
      <c r="L1210" s="13">
        <f t="shared" si="111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11">
        <f t="shared" si="108"/>
        <v>155.29999999999998</v>
      </c>
      <c r="R1210" s="7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15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110"/>
        <v>42761.846122685187</v>
      </c>
      <c r="L1211" s="13">
        <f t="shared" si="111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11">
        <f t="shared" si="108"/>
        <v>106</v>
      </c>
      <c r="R1211" s="7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15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110"/>
        <v>42132.941805555558</v>
      </c>
      <c r="L1212" s="13">
        <f t="shared" si="111"/>
        <v>42155.875</v>
      </c>
      <c r="M1212" t="b">
        <v>0</v>
      </c>
      <c r="N1212">
        <v>103</v>
      </c>
      <c r="O1212" t="b">
        <v>1</v>
      </c>
      <c r="P1212" t="s">
        <v>8285</v>
      </c>
      <c r="Q1212" s="11">
        <f t="shared" si="108"/>
        <v>254.31499999999997</v>
      </c>
      <c r="R1212" s="7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15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110"/>
        <v>42515.866446759261</v>
      </c>
      <c r="L1213" s="13">
        <f t="shared" si="111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11">
        <f t="shared" si="108"/>
        <v>101.1</v>
      </c>
      <c r="R1213" s="7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15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110"/>
        <v>42318.950173611112</v>
      </c>
      <c r="L1214" s="13">
        <f t="shared" si="111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11">
        <f t="shared" si="108"/>
        <v>129.04</v>
      </c>
      <c r="R1214" s="7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15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110"/>
        <v>42731.755787037036</v>
      </c>
      <c r="L1215" s="13">
        <f t="shared" si="111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11">
        <f t="shared" si="108"/>
        <v>102.23076923076924</v>
      </c>
      <c r="R1215" s="7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15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110"/>
        <v>42104.840335648143</v>
      </c>
      <c r="L1216" s="13">
        <f t="shared" si="111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11">
        <f t="shared" si="108"/>
        <v>131.80000000000001</v>
      </c>
      <c r="R1216" s="7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15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110"/>
        <v>41759.923101851848</v>
      </c>
      <c r="L1217" s="13">
        <f t="shared" si="111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11">
        <f t="shared" si="108"/>
        <v>786.0802000000001</v>
      </c>
      <c r="R1217" s="7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15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110"/>
        <v>42247.616400462968</v>
      </c>
      <c r="L1218" s="13">
        <f t="shared" si="111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11">
        <f t="shared" ref="Q1218:Q1281" si="114">(E1218/D1218)*100</f>
        <v>145.70000000000002</v>
      </c>
      <c r="R1218" s="7">
        <f t="shared" ref="R1218:R1281" si="115">IFERROR(E1218/N1218,0)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15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116">(((J1219/60)/60)/24)+DATE(1970,1,1)</f>
        <v>42535.809490740736</v>
      </c>
      <c r="L1219" s="13">
        <f t="shared" ref="L1219:L1282" si="11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11">
        <f t="shared" si="114"/>
        <v>102.60000000000001</v>
      </c>
      <c r="R1219" s="7">
        <f t="shared" si="115"/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RIGHT(P1219,LEN(P1219)-SEARCH("/",P1219))</f>
        <v>photobooks</v>
      </c>
    </row>
    <row r="1220" spans="1:20" ht="15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116"/>
        <v>42278.662037037036</v>
      </c>
      <c r="L1220" s="13">
        <f t="shared" si="117"/>
        <v>42309.125</v>
      </c>
      <c r="M1220" t="b">
        <v>0</v>
      </c>
      <c r="N1220">
        <v>89</v>
      </c>
      <c r="O1220" t="b">
        <v>1</v>
      </c>
      <c r="P1220" t="s">
        <v>8285</v>
      </c>
      <c r="Q1220" s="11">
        <f t="shared" si="114"/>
        <v>172.27777777777777</v>
      </c>
      <c r="R1220" s="7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15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116"/>
        <v>42633.461956018517</v>
      </c>
      <c r="L1221" s="13">
        <f t="shared" si="11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11">
        <f t="shared" si="114"/>
        <v>159.16819571865443</v>
      </c>
      <c r="R1221" s="7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15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116"/>
        <v>42211.628611111111</v>
      </c>
      <c r="L1222" s="13">
        <f t="shared" si="11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11">
        <f t="shared" si="114"/>
        <v>103.76666666666668</v>
      </c>
      <c r="R1222" s="7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15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116"/>
        <v>42680.47555555556</v>
      </c>
      <c r="L1223" s="13">
        <f t="shared" si="117"/>
        <v>42708</v>
      </c>
      <c r="M1223" t="b">
        <v>0</v>
      </c>
      <c r="N1223">
        <v>103</v>
      </c>
      <c r="O1223" t="b">
        <v>1</v>
      </c>
      <c r="P1223" t="s">
        <v>8285</v>
      </c>
      <c r="Q1223" s="11">
        <f t="shared" si="114"/>
        <v>111.40954545454547</v>
      </c>
      <c r="R1223" s="7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15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116"/>
        <v>42430.720451388886</v>
      </c>
      <c r="L1224" s="13">
        <f t="shared" si="11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11">
        <f t="shared" si="114"/>
        <v>280.375</v>
      </c>
      <c r="R1224" s="7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15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116"/>
        <v>42654.177187499998</v>
      </c>
      <c r="L1225" s="13">
        <f t="shared" si="11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11">
        <f t="shared" si="114"/>
        <v>112.10606060606061</v>
      </c>
      <c r="R1225" s="7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15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116"/>
        <v>41736.549791666665</v>
      </c>
      <c r="L1226" s="13">
        <f t="shared" si="11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11">
        <f t="shared" si="114"/>
        <v>7.0666666666666673</v>
      </c>
      <c r="R1226" s="7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15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116"/>
        <v>41509.905995370369</v>
      </c>
      <c r="L1227" s="13">
        <f t="shared" si="11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11">
        <f t="shared" si="114"/>
        <v>4.3999999999999995</v>
      </c>
      <c r="R1227" s="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15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116"/>
        <v>41715.874780092592</v>
      </c>
      <c r="L1228" s="13">
        <f t="shared" si="11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11">
        <f t="shared" si="114"/>
        <v>3.8739999999999997</v>
      </c>
      <c r="R1228" s="7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15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116"/>
        <v>41827.919166666667</v>
      </c>
      <c r="L1229" s="13">
        <f t="shared" si="11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11">
        <f t="shared" si="114"/>
        <v>0</v>
      </c>
      <c r="R1229" s="7">
        <f t="shared" si="115"/>
        <v>0</v>
      </c>
      <c r="S1229" t="str">
        <f t="shared" si="118"/>
        <v>music</v>
      </c>
      <c r="T1229" t="str">
        <f t="shared" si="119"/>
        <v>world music</v>
      </c>
    </row>
    <row r="1230" spans="1:20" ht="15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116"/>
        <v>40754.729259259257</v>
      </c>
      <c r="L1230" s="13">
        <f t="shared" si="11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11">
        <f t="shared" si="114"/>
        <v>29.299999999999997</v>
      </c>
      <c r="R1230" s="7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15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116"/>
        <v>40985.459803240738</v>
      </c>
      <c r="L1231" s="13">
        <f t="shared" si="11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11">
        <f t="shared" si="114"/>
        <v>0.90909090909090906</v>
      </c>
      <c r="R1231" s="7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15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116"/>
        <v>40568.972569444442</v>
      </c>
      <c r="L1232" s="13">
        <f t="shared" si="11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11">
        <f t="shared" si="114"/>
        <v>0</v>
      </c>
      <c r="R1232" s="7">
        <f t="shared" si="115"/>
        <v>0</v>
      </c>
      <c r="S1232" t="str">
        <f t="shared" si="118"/>
        <v>music</v>
      </c>
      <c r="T1232" t="str">
        <f t="shared" si="119"/>
        <v>world music</v>
      </c>
    </row>
    <row r="1233" spans="1:20" ht="15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116"/>
        <v>42193.941759259258</v>
      </c>
      <c r="L1233" s="13">
        <f t="shared" si="11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11">
        <f t="shared" si="114"/>
        <v>0</v>
      </c>
      <c r="R1233" s="7">
        <f t="shared" si="115"/>
        <v>0</v>
      </c>
      <c r="S1233" t="str">
        <f t="shared" si="118"/>
        <v>music</v>
      </c>
      <c r="T1233" t="str">
        <f t="shared" si="119"/>
        <v>world music</v>
      </c>
    </row>
    <row r="1234" spans="1:20" ht="15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116"/>
        <v>41506.848032407412</v>
      </c>
      <c r="L1234" s="13">
        <f t="shared" si="11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11">
        <f t="shared" si="114"/>
        <v>0.8</v>
      </c>
      <c r="R1234" s="7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15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116"/>
        <v>40939.948773148149</v>
      </c>
      <c r="L1235" s="13">
        <f t="shared" si="11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11">
        <f t="shared" si="114"/>
        <v>11.600000000000001</v>
      </c>
      <c r="R1235" s="7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15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116"/>
        <v>42007.788680555561</v>
      </c>
      <c r="L1236" s="13">
        <f t="shared" si="11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11">
        <f t="shared" si="114"/>
        <v>0</v>
      </c>
      <c r="R1236" s="7">
        <f t="shared" si="115"/>
        <v>0</v>
      </c>
      <c r="S1236" t="str">
        <f t="shared" si="118"/>
        <v>music</v>
      </c>
      <c r="T1236" t="str">
        <f t="shared" si="119"/>
        <v>world music</v>
      </c>
    </row>
    <row r="1237" spans="1:20" ht="15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116"/>
        <v>41583.135405092595</v>
      </c>
      <c r="L1237" s="13">
        <f t="shared" si="11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11">
        <f t="shared" si="114"/>
        <v>2.7873639500929119</v>
      </c>
      <c r="R1237" s="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5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116"/>
        <v>41110.680138888885</v>
      </c>
      <c r="L1238" s="13">
        <f t="shared" si="11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11">
        <f t="shared" si="114"/>
        <v>0</v>
      </c>
      <c r="R1238" s="7">
        <f t="shared" si="115"/>
        <v>0</v>
      </c>
      <c r="S1238" t="str">
        <f t="shared" si="118"/>
        <v>music</v>
      </c>
      <c r="T1238" t="str">
        <f t="shared" si="119"/>
        <v>world music</v>
      </c>
    </row>
    <row r="1239" spans="1:20" ht="15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116"/>
        <v>41125.283159722225</v>
      </c>
      <c r="L1239" s="13">
        <f t="shared" si="11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11">
        <f t="shared" si="114"/>
        <v>0</v>
      </c>
      <c r="R1239" s="7">
        <f t="shared" si="115"/>
        <v>0</v>
      </c>
      <c r="S1239" t="str">
        <f t="shared" si="118"/>
        <v>music</v>
      </c>
      <c r="T1239" t="str">
        <f t="shared" si="119"/>
        <v>world music</v>
      </c>
    </row>
    <row r="1240" spans="1:20" ht="15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116"/>
        <v>40731.61037037037</v>
      </c>
      <c r="L1240" s="13">
        <f t="shared" si="11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11">
        <f t="shared" si="114"/>
        <v>17.8</v>
      </c>
      <c r="R1240" s="7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15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116"/>
        <v>40883.962581018517</v>
      </c>
      <c r="L1241" s="13">
        <f t="shared" si="11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11">
        <f t="shared" si="114"/>
        <v>0</v>
      </c>
      <c r="R1241" s="7">
        <f t="shared" si="115"/>
        <v>0</v>
      </c>
      <c r="S1241" t="str">
        <f t="shared" si="118"/>
        <v>music</v>
      </c>
      <c r="T1241" t="str">
        <f t="shared" si="119"/>
        <v>world music</v>
      </c>
    </row>
    <row r="1242" spans="1:20" ht="15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116"/>
        <v>41409.040011574078</v>
      </c>
      <c r="L1242" s="13">
        <f t="shared" si="11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11">
        <f t="shared" si="114"/>
        <v>3.0124999999999997</v>
      </c>
      <c r="R1242" s="7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15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116"/>
        <v>41923.837731481479</v>
      </c>
      <c r="L1243" s="13">
        <f t="shared" si="11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11">
        <f t="shared" si="114"/>
        <v>50.739999999999995</v>
      </c>
      <c r="R1243" s="7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15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116"/>
        <v>40782.165532407409</v>
      </c>
      <c r="L1244" s="13">
        <f t="shared" si="11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11">
        <f t="shared" si="114"/>
        <v>0.54884742041712409</v>
      </c>
      <c r="R1244" s="7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15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116"/>
        <v>40671.879293981481</v>
      </c>
      <c r="L1245" s="13">
        <f t="shared" si="117"/>
        <v>40732.875</v>
      </c>
      <c r="M1245" t="b">
        <v>0</v>
      </c>
      <c r="N1245">
        <v>38</v>
      </c>
      <c r="O1245" t="b">
        <v>0</v>
      </c>
      <c r="P1245" t="s">
        <v>8286</v>
      </c>
      <c r="Q1245" s="11">
        <f t="shared" si="114"/>
        <v>14.091666666666667</v>
      </c>
      <c r="R1245" s="7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15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116"/>
        <v>41355.825497685182</v>
      </c>
      <c r="L1246" s="13">
        <f t="shared" si="117"/>
        <v>41386.875</v>
      </c>
      <c r="M1246" t="b">
        <v>1</v>
      </c>
      <c r="N1246">
        <v>45</v>
      </c>
      <c r="O1246" t="b">
        <v>1</v>
      </c>
      <c r="P1246" t="s">
        <v>8276</v>
      </c>
      <c r="Q1246" s="11">
        <f t="shared" si="114"/>
        <v>103.8</v>
      </c>
      <c r="R1246" s="7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15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116"/>
        <v>41774.599930555552</v>
      </c>
      <c r="L1247" s="13">
        <f t="shared" si="11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11">
        <f t="shared" si="114"/>
        <v>120.24999999999999</v>
      </c>
      <c r="R1247" s="7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15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116"/>
        <v>40838.043391203704</v>
      </c>
      <c r="L1248" s="13">
        <f t="shared" si="11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11">
        <f t="shared" si="114"/>
        <v>117</v>
      </c>
      <c r="R1248" s="7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15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116"/>
        <v>41370.292303240742</v>
      </c>
      <c r="L1249" s="13">
        <f t="shared" si="11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11">
        <f t="shared" si="114"/>
        <v>122.14285714285715</v>
      </c>
      <c r="R1249" s="7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15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116"/>
        <v>41767.656863425924</v>
      </c>
      <c r="L1250" s="13">
        <f t="shared" si="11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11">
        <f t="shared" si="114"/>
        <v>151.63999999999999</v>
      </c>
      <c r="R1250" s="7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15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116"/>
        <v>41067.74086805556</v>
      </c>
      <c r="L1251" s="13">
        <f t="shared" si="11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11">
        <f t="shared" si="114"/>
        <v>104.44</v>
      </c>
      <c r="R1251" s="7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15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116"/>
        <v>41843.64271990741</v>
      </c>
      <c r="L1252" s="13">
        <f t="shared" si="11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11">
        <f t="shared" si="114"/>
        <v>200.15333333333331</v>
      </c>
      <c r="R1252" s="7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15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116"/>
        <v>40751.814432870371</v>
      </c>
      <c r="L1253" s="13">
        <f t="shared" si="11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11">
        <f t="shared" si="114"/>
        <v>101.8</v>
      </c>
      <c r="R1253" s="7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15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116"/>
        <v>41543.988067129627</v>
      </c>
      <c r="L1254" s="13">
        <f t="shared" si="11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11">
        <f t="shared" si="114"/>
        <v>137.65714285714284</v>
      </c>
      <c r="R1254" s="7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15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116"/>
        <v>41855.783645833333</v>
      </c>
      <c r="L1255" s="13">
        <f t="shared" si="11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11">
        <f t="shared" si="114"/>
        <v>303833.2</v>
      </c>
      <c r="R1255" s="7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15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116"/>
        <v>40487.621365740742</v>
      </c>
      <c r="L1256" s="13">
        <f t="shared" si="11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11">
        <f t="shared" si="114"/>
        <v>198.85074626865671</v>
      </c>
      <c r="R1256" s="7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15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116"/>
        <v>41579.845509259263</v>
      </c>
      <c r="L1257" s="13">
        <f t="shared" si="11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11">
        <f t="shared" si="114"/>
        <v>202.36666666666667</v>
      </c>
      <c r="R1257" s="7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15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116"/>
        <v>40921.919340277782</v>
      </c>
      <c r="L1258" s="13">
        <f t="shared" si="11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11">
        <f t="shared" si="114"/>
        <v>117.96376666666666</v>
      </c>
      <c r="R1258" s="7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15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116"/>
        <v>40587.085532407407</v>
      </c>
      <c r="L1259" s="13">
        <f t="shared" si="11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11">
        <f t="shared" si="114"/>
        <v>294.72727272727275</v>
      </c>
      <c r="R1259" s="7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15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116"/>
        <v>41487.611250000002</v>
      </c>
      <c r="L1260" s="13">
        <f t="shared" si="11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11">
        <f t="shared" si="114"/>
        <v>213.14633333333336</v>
      </c>
      <c r="R1260" s="7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15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116"/>
        <v>41766.970648148148</v>
      </c>
      <c r="L1261" s="13">
        <f t="shared" si="11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11">
        <f t="shared" si="114"/>
        <v>104.24</v>
      </c>
      <c r="R1261" s="7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15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116"/>
        <v>41666.842824074076</v>
      </c>
      <c r="L1262" s="13">
        <f t="shared" si="11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11">
        <f t="shared" si="114"/>
        <v>113.66666666666667</v>
      </c>
      <c r="R1262" s="7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15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116"/>
        <v>41638.342905092592</v>
      </c>
      <c r="L1263" s="13">
        <f t="shared" si="11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11">
        <f t="shared" si="114"/>
        <v>101.25</v>
      </c>
      <c r="R1263" s="7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15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116"/>
        <v>41656.762638888889</v>
      </c>
      <c r="L1264" s="13">
        <f t="shared" si="11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11">
        <f t="shared" si="114"/>
        <v>125.41538461538462</v>
      </c>
      <c r="R1264" s="7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15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116"/>
        <v>41692.084143518521</v>
      </c>
      <c r="L1265" s="13">
        <f t="shared" si="11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11">
        <f t="shared" si="114"/>
        <v>119</v>
      </c>
      <c r="R1265" s="7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15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116"/>
        <v>41547.662997685184</v>
      </c>
      <c r="L1266" s="13">
        <f t="shared" si="11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11">
        <f t="shared" si="114"/>
        <v>166.46153846153845</v>
      </c>
      <c r="R1266" s="7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15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116"/>
        <v>40465.655266203699</v>
      </c>
      <c r="L1267" s="13">
        <f t="shared" si="11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11">
        <f t="shared" si="114"/>
        <v>119.14771428571429</v>
      </c>
      <c r="R1267" s="7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15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116"/>
        <v>41620.87667824074</v>
      </c>
      <c r="L1268" s="13">
        <f t="shared" si="11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11">
        <f t="shared" si="114"/>
        <v>100.47368421052632</v>
      </c>
      <c r="R1268" s="7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15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116"/>
        <v>41449.585162037038</v>
      </c>
      <c r="L1269" s="13">
        <f t="shared" si="11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11">
        <f t="shared" si="114"/>
        <v>101.8</v>
      </c>
      <c r="R1269" s="7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15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116"/>
        <v>41507.845451388886</v>
      </c>
      <c r="L1270" s="13">
        <f t="shared" si="11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11">
        <f t="shared" si="114"/>
        <v>116.66666666666667</v>
      </c>
      <c r="R1270" s="7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15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116"/>
        <v>42445.823055555549</v>
      </c>
      <c r="L1271" s="13">
        <f t="shared" si="117"/>
        <v>42476</v>
      </c>
      <c r="M1271" t="b">
        <v>1</v>
      </c>
      <c r="N1271">
        <v>206</v>
      </c>
      <c r="O1271" t="b">
        <v>1</v>
      </c>
      <c r="P1271" t="s">
        <v>8276</v>
      </c>
      <c r="Q1271" s="11">
        <f t="shared" si="114"/>
        <v>108.64893617021276</v>
      </c>
      <c r="R1271" s="7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15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116"/>
        <v>40933.856967592597</v>
      </c>
      <c r="L1272" s="13">
        <f t="shared" si="11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11">
        <f t="shared" si="114"/>
        <v>114.72</v>
      </c>
      <c r="R1272" s="7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15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116"/>
        <v>41561.683553240742</v>
      </c>
      <c r="L1273" s="13">
        <f t="shared" si="11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11">
        <f t="shared" si="114"/>
        <v>101.8</v>
      </c>
      <c r="R1273" s="7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15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116"/>
        <v>40274.745127314818</v>
      </c>
      <c r="L1274" s="13">
        <f t="shared" si="11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11">
        <f t="shared" si="114"/>
        <v>106</v>
      </c>
      <c r="R1274" s="7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15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116"/>
        <v>41852.730219907404</v>
      </c>
      <c r="L1275" s="13">
        <f t="shared" si="11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11">
        <f t="shared" si="114"/>
        <v>103.49999999999999</v>
      </c>
      <c r="R1275" s="7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15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116"/>
        <v>41116.690104166664</v>
      </c>
      <c r="L1276" s="13">
        <f t="shared" si="11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11">
        <f t="shared" si="114"/>
        <v>154.97535999999999</v>
      </c>
      <c r="R1276" s="7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15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116"/>
        <v>41458.867905092593</v>
      </c>
      <c r="L1277" s="13">
        <f t="shared" si="11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11">
        <f t="shared" si="114"/>
        <v>162.14066666666668</v>
      </c>
      <c r="R1277" s="7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15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116"/>
        <v>40007.704247685186</v>
      </c>
      <c r="L1278" s="13">
        <f t="shared" si="11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11">
        <f t="shared" si="114"/>
        <v>104.42100000000001</v>
      </c>
      <c r="R1278" s="7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15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116"/>
        <v>41121.561886574076</v>
      </c>
      <c r="L1279" s="13">
        <f t="shared" si="11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11">
        <f t="shared" si="114"/>
        <v>106.12433333333333</v>
      </c>
      <c r="R1279" s="7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15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116"/>
        <v>41786.555162037039</v>
      </c>
      <c r="L1280" s="13">
        <f t="shared" si="11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11">
        <f t="shared" si="114"/>
        <v>154.93846153846152</v>
      </c>
      <c r="R1280" s="7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15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116"/>
        <v>41682.099189814813</v>
      </c>
      <c r="L1281" s="13">
        <f t="shared" si="11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11">
        <f t="shared" si="114"/>
        <v>110.77157238734421</v>
      </c>
      <c r="R1281" s="7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15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116"/>
        <v>40513.757569444446</v>
      </c>
      <c r="L1282" s="13">
        <f t="shared" si="11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11">
        <f t="shared" ref="Q1282:Q1345" si="120">(E1282/D1282)*100</f>
        <v>110.91186666666665</v>
      </c>
      <c r="R1282" s="7">
        <f t="shared" ref="R1282:R1345" si="121">IFERROR(E1282/N1282,0)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15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122">(((J1283/60)/60)/24)+DATE(1970,1,1)</f>
        <v>41463.743472222224</v>
      </c>
      <c r="L1283" s="13">
        <f t="shared" ref="L1283:L1346" si="123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11">
        <f t="shared" si="120"/>
        <v>110.71428571428572</v>
      </c>
      <c r="R1283" s="7">
        <f t="shared" si="121"/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RIGHT(P1283,LEN(P1283)-SEARCH("/",P1283))</f>
        <v>rock</v>
      </c>
    </row>
    <row r="1284" spans="1:20" ht="15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122"/>
        <v>41586.475173611114</v>
      </c>
      <c r="L1284" s="13">
        <f t="shared" si="12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11">
        <f t="shared" si="120"/>
        <v>123.61333333333333</v>
      </c>
      <c r="R1284" s="7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15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122"/>
        <v>41320.717465277776</v>
      </c>
      <c r="L1285" s="13">
        <f t="shared" si="12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11">
        <f t="shared" si="120"/>
        <v>211.05</v>
      </c>
      <c r="R1285" s="7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15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122"/>
        <v>42712.23474537037</v>
      </c>
      <c r="L1286" s="13">
        <f t="shared" si="12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11">
        <f t="shared" si="120"/>
        <v>101</v>
      </c>
      <c r="R1286" s="7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15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122"/>
        <v>42160.583043981482</v>
      </c>
      <c r="L1287" s="13">
        <f t="shared" si="12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11">
        <f t="shared" si="120"/>
        <v>101.64999999999999</v>
      </c>
      <c r="R1287" s="7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1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122"/>
        <v>42039.384571759263</v>
      </c>
      <c r="L1288" s="13">
        <f t="shared" si="12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11">
        <f t="shared" si="120"/>
        <v>108.33333333333333</v>
      </c>
      <c r="R1288" s="7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15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122"/>
        <v>42107.621018518519</v>
      </c>
      <c r="L1289" s="13">
        <f t="shared" si="12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11">
        <f t="shared" si="120"/>
        <v>242</v>
      </c>
      <c r="R1289" s="7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15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122"/>
        <v>42561.154664351852</v>
      </c>
      <c r="L1290" s="13">
        <f t="shared" si="12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11">
        <f t="shared" si="120"/>
        <v>100.44999999999999</v>
      </c>
      <c r="R1290" s="7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15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122"/>
        <v>42709.134780092587</v>
      </c>
      <c r="L1291" s="13">
        <f t="shared" si="12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11">
        <f t="shared" si="120"/>
        <v>125.06666666666666</v>
      </c>
      <c r="R1291" s="7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15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122"/>
        <v>42086.614942129629</v>
      </c>
      <c r="L1292" s="13">
        <f t="shared" si="12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11">
        <f t="shared" si="120"/>
        <v>108.57142857142857</v>
      </c>
      <c r="R1292" s="7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15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122"/>
        <v>42064.652673611112</v>
      </c>
      <c r="L1293" s="13">
        <f t="shared" si="12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11">
        <f t="shared" si="120"/>
        <v>145.70000000000002</v>
      </c>
      <c r="R1293" s="7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15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122"/>
        <v>42256.764212962968</v>
      </c>
      <c r="L1294" s="13">
        <f t="shared" si="12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11">
        <f t="shared" si="120"/>
        <v>110.00000000000001</v>
      </c>
      <c r="R1294" s="7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15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122"/>
        <v>42292.701053240744</v>
      </c>
      <c r="L1295" s="13">
        <f t="shared" si="12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11">
        <f t="shared" si="120"/>
        <v>102.23333333333333</v>
      </c>
      <c r="R1295" s="7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15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122"/>
        <v>42278.453668981485</v>
      </c>
      <c r="L1296" s="13">
        <f t="shared" si="12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11">
        <f t="shared" si="120"/>
        <v>122</v>
      </c>
      <c r="R1296" s="7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15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122"/>
        <v>42184.572881944448</v>
      </c>
      <c r="L1297" s="13">
        <f t="shared" si="12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11">
        <f t="shared" si="120"/>
        <v>101.96000000000001</v>
      </c>
      <c r="R1297" s="7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15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122"/>
        <v>42423.050613425927</v>
      </c>
      <c r="L1298" s="13">
        <f t="shared" si="12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11">
        <f t="shared" si="120"/>
        <v>141.1764705882353</v>
      </c>
      <c r="R1298" s="7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15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122"/>
        <v>42461.747199074074</v>
      </c>
      <c r="L1299" s="13">
        <f t="shared" si="12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11">
        <f t="shared" si="120"/>
        <v>109.52500000000001</v>
      </c>
      <c r="R1299" s="7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15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122"/>
        <v>42458.680925925932</v>
      </c>
      <c r="L1300" s="13">
        <f t="shared" si="12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11">
        <f t="shared" si="120"/>
        <v>104.65</v>
      </c>
      <c r="R1300" s="7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15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122"/>
        <v>42169.814340277779</v>
      </c>
      <c r="L1301" s="13">
        <f t="shared" si="12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11">
        <f t="shared" si="120"/>
        <v>124</v>
      </c>
      <c r="R1301" s="7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15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122"/>
        <v>42483.675208333334</v>
      </c>
      <c r="L1302" s="13">
        <f t="shared" si="12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11">
        <f t="shared" si="120"/>
        <v>135</v>
      </c>
      <c r="R1302" s="7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15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122"/>
        <v>42195.749745370369</v>
      </c>
      <c r="L1303" s="13">
        <f t="shared" si="123"/>
        <v>42206.125</v>
      </c>
      <c r="M1303" t="b">
        <v>0</v>
      </c>
      <c r="N1303">
        <v>29</v>
      </c>
      <c r="O1303" t="b">
        <v>1</v>
      </c>
      <c r="P1303" t="s">
        <v>8271</v>
      </c>
      <c r="Q1303" s="11">
        <f t="shared" si="120"/>
        <v>102.75000000000001</v>
      </c>
      <c r="R1303" s="7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15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122"/>
        <v>42675.057997685188</v>
      </c>
      <c r="L1304" s="13">
        <f t="shared" si="12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11">
        <f t="shared" si="120"/>
        <v>100</v>
      </c>
      <c r="R1304" s="7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15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122"/>
        <v>42566.441203703704</v>
      </c>
      <c r="L1305" s="13">
        <f t="shared" si="12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11">
        <f t="shared" si="120"/>
        <v>130.26085714285716</v>
      </c>
      <c r="R1305" s="7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15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122"/>
        <v>42747.194502314815</v>
      </c>
      <c r="L1306" s="13">
        <f t="shared" si="12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11">
        <f t="shared" si="120"/>
        <v>39.627499999999998</v>
      </c>
      <c r="R1306" s="7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15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122"/>
        <v>42543.665601851855</v>
      </c>
      <c r="L1307" s="13">
        <f t="shared" si="12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11">
        <f t="shared" si="120"/>
        <v>25.976666666666663</v>
      </c>
      <c r="R1307" s="7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15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122"/>
        <v>41947.457569444443</v>
      </c>
      <c r="L1308" s="13">
        <f t="shared" si="12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11">
        <f t="shared" si="120"/>
        <v>65.24636363636364</v>
      </c>
      <c r="R1308" s="7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15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122"/>
        <v>42387.503229166665</v>
      </c>
      <c r="L1309" s="13">
        <f t="shared" si="12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11">
        <f t="shared" si="120"/>
        <v>11.514000000000001</v>
      </c>
      <c r="R1309" s="7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15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122"/>
        <v>42611.613564814819</v>
      </c>
      <c r="L1310" s="13">
        <f t="shared" si="12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11">
        <f t="shared" si="120"/>
        <v>11.360000000000001</v>
      </c>
      <c r="R1310" s="7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15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122"/>
        <v>42257.882731481484</v>
      </c>
      <c r="L1311" s="13">
        <f t="shared" si="12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11">
        <f t="shared" si="120"/>
        <v>111.99130434782609</v>
      </c>
      <c r="R1311" s="7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15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122"/>
        <v>42556.667245370365</v>
      </c>
      <c r="L1312" s="13">
        <f t="shared" si="12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11">
        <f t="shared" si="120"/>
        <v>15.5</v>
      </c>
      <c r="R1312" s="7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15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122"/>
        <v>42669.802303240736</v>
      </c>
      <c r="L1313" s="13">
        <f t="shared" si="12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11">
        <f t="shared" si="120"/>
        <v>32.027999999999999</v>
      </c>
      <c r="R1313" s="7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15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122"/>
        <v>42082.702800925923</v>
      </c>
      <c r="L1314" s="13">
        <f t="shared" si="12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11">
        <f t="shared" si="120"/>
        <v>0.60869565217391308</v>
      </c>
      <c r="R1314" s="7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15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122"/>
        <v>42402.709652777776</v>
      </c>
      <c r="L1315" s="13">
        <f t="shared" si="12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11">
        <f t="shared" si="120"/>
        <v>31.114999999999998</v>
      </c>
      <c r="R1315" s="7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15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122"/>
        <v>42604.669675925921</v>
      </c>
      <c r="L1316" s="13">
        <f t="shared" si="12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11">
        <f t="shared" si="120"/>
        <v>1.1266666666666667</v>
      </c>
      <c r="R1316" s="7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15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122"/>
        <v>42278.498240740737</v>
      </c>
      <c r="L1317" s="13">
        <f t="shared" si="12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11">
        <f t="shared" si="120"/>
        <v>40.404000000000003</v>
      </c>
      <c r="R1317" s="7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15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122"/>
        <v>42393.961909722217</v>
      </c>
      <c r="L1318" s="13">
        <f t="shared" si="12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11">
        <f t="shared" si="120"/>
        <v>1.3333333333333333E-3</v>
      </c>
      <c r="R1318" s="7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15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122"/>
        <v>42520.235486111109</v>
      </c>
      <c r="L1319" s="13">
        <f t="shared" si="12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11">
        <f t="shared" si="120"/>
        <v>5.7334999999999994</v>
      </c>
      <c r="R1319" s="7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15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122"/>
        <v>41985.043657407412</v>
      </c>
      <c r="L1320" s="13">
        <f t="shared" si="12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11">
        <f t="shared" si="120"/>
        <v>15.324999999999999</v>
      </c>
      <c r="R1320" s="7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15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122"/>
        <v>41816.812094907407</v>
      </c>
      <c r="L1321" s="13">
        <f t="shared" si="12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11">
        <f t="shared" si="120"/>
        <v>15.103448275862069</v>
      </c>
      <c r="R1321" s="7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15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122"/>
        <v>42705.690347222218</v>
      </c>
      <c r="L1322" s="13">
        <f t="shared" si="12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11">
        <f t="shared" si="120"/>
        <v>0.503</v>
      </c>
      <c r="R1322" s="7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15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122"/>
        <v>42697.74927083333</v>
      </c>
      <c r="L1323" s="13">
        <f t="shared" si="12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11">
        <f t="shared" si="120"/>
        <v>1.3028138528138529</v>
      </c>
      <c r="R1323" s="7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15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122"/>
        <v>42115.656539351854</v>
      </c>
      <c r="L1324" s="13">
        <f t="shared" si="12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11">
        <f t="shared" si="120"/>
        <v>0.30285714285714288</v>
      </c>
      <c r="R1324" s="7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15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122"/>
        <v>42451.698449074072</v>
      </c>
      <c r="L1325" s="13">
        <f t="shared" si="12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11">
        <f t="shared" si="120"/>
        <v>8.8800000000000008</v>
      </c>
      <c r="R1325" s="7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15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122"/>
        <v>42626.633703703701</v>
      </c>
      <c r="L1326" s="13">
        <f t="shared" si="12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11">
        <f t="shared" si="120"/>
        <v>9.84</v>
      </c>
      <c r="R1326" s="7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15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122"/>
        <v>42704.086053240739</v>
      </c>
      <c r="L1327" s="13">
        <f t="shared" si="12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11">
        <f t="shared" si="120"/>
        <v>2.4299999999999997</v>
      </c>
      <c r="R1327" s="7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15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122"/>
        <v>41974.791990740734</v>
      </c>
      <c r="L1328" s="13">
        <f t="shared" si="12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11">
        <f t="shared" si="120"/>
        <v>1.1299999999999999</v>
      </c>
      <c r="R1328" s="7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15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122"/>
        <v>42123.678645833337</v>
      </c>
      <c r="L1329" s="13">
        <f t="shared" si="12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11">
        <f t="shared" si="120"/>
        <v>3.5520833333333335</v>
      </c>
      <c r="R1329" s="7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15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122"/>
        <v>42612.642754629633</v>
      </c>
      <c r="L1330" s="13">
        <f t="shared" si="12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11">
        <f t="shared" si="120"/>
        <v>2.3306666666666667</v>
      </c>
      <c r="R1330" s="7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15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122"/>
        <v>41935.221585648149</v>
      </c>
      <c r="L1331" s="13">
        <f t="shared" si="12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11">
        <f t="shared" si="120"/>
        <v>0.81600000000000006</v>
      </c>
      <c r="R1331" s="7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15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122"/>
        <v>42522.276724537034</v>
      </c>
      <c r="L1332" s="13">
        <f t="shared" si="12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11">
        <f t="shared" si="120"/>
        <v>22.494285714285713</v>
      </c>
      <c r="R1332" s="7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15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122"/>
        <v>42569.50409722222</v>
      </c>
      <c r="L1333" s="13">
        <f t="shared" si="12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11">
        <f t="shared" si="120"/>
        <v>1.3668</v>
      </c>
      <c r="R1333" s="7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15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122"/>
        <v>42732.060277777782</v>
      </c>
      <c r="L1334" s="13">
        <f t="shared" si="12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11">
        <f t="shared" si="120"/>
        <v>0</v>
      </c>
      <c r="R1334" s="7">
        <f t="shared" si="121"/>
        <v>0</v>
      </c>
      <c r="S1334" t="str">
        <f t="shared" si="124"/>
        <v>technology</v>
      </c>
      <c r="T1334" t="str">
        <f t="shared" si="125"/>
        <v>wearables</v>
      </c>
    </row>
    <row r="1335" spans="1:20" ht="15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122"/>
        <v>41806.106770833336</v>
      </c>
      <c r="L1335" s="13">
        <f t="shared" si="12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11">
        <f t="shared" si="120"/>
        <v>0</v>
      </c>
      <c r="R1335" s="7">
        <f t="shared" si="121"/>
        <v>0</v>
      </c>
      <c r="S1335" t="str">
        <f t="shared" si="124"/>
        <v>technology</v>
      </c>
      <c r="T1335" t="str">
        <f t="shared" si="125"/>
        <v>wearables</v>
      </c>
    </row>
    <row r="1336" spans="1:20" ht="15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122"/>
        <v>42410.774155092593</v>
      </c>
      <c r="L1336" s="13">
        <f t="shared" si="12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11">
        <f t="shared" si="120"/>
        <v>10.754135338345865</v>
      </c>
      <c r="R1336" s="7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15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122"/>
        <v>42313.936365740738</v>
      </c>
      <c r="L1337" s="13">
        <f t="shared" si="12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11">
        <f t="shared" si="120"/>
        <v>19.759999999999998</v>
      </c>
      <c r="R1337" s="7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15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122"/>
        <v>41955.863750000004</v>
      </c>
      <c r="L1338" s="13">
        <f t="shared" si="12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11">
        <f t="shared" si="120"/>
        <v>84.946999999999989</v>
      </c>
      <c r="R1338" s="7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15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122"/>
        <v>42767.577303240745</v>
      </c>
      <c r="L1339" s="13">
        <f t="shared" si="12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11">
        <f t="shared" si="120"/>
        <v>49.381999999999998</v>
      </c>
      <c r="R1339" s="7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15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122"/>
        <v>42188.803622685184</v>
      </c>
      <c r="L1340" s="13">
        <f t="shared" si="12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11">
        <f t="shared" si="120"/>
        <v>3.3033333333333332</v>
      </c>
      <c r="R1340" s="7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15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122"/>
        <v>41936.647164351853</v>
      </c>
      <c r="L1341" s="13">
        <f t="shared" si="12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11">
        <f t="shared" si="120"/>
        <v>6.6339999999999995</v>
      </c>
      <c r="R1341" s="7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15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122"/>
        <v>41836.595520833333</v>
      </c>
      <c r="L1342" s="13">
        <f t="shared" si="12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11">
        <f t="shared" si="120"/>
        <v>0</v>
      </c>
      <c r="R1342" s="7">
        <f t="shared" si="121"/>
        <v>0</v>
      </c>
      <c r="S1342" t="str">
        <f t="shared" si="124"/>
        <v>technology</v>
      </c>
      <c r="T1342" t="str">
        <f t="shared" si="125"/>
        <v>wearables</v>
      </c>
    </row>
    <row r="1343" spans="1:20" ht="15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122"/>
        <v>42612.624039351853</v>
      </c>
      <c r="L1343" s="13">
        <f t="shared" si="12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11">
        <f t="shared" si="120"/>
        <v>70.36</v>
      </c>
      <c r="R1343" s="7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15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122"/>
        <v>42172.816423611104</v>
      </c>
      <c r="L1344" s="13">
        <f t="shared" si="12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11">
        <f t="shared" si="120"/>
        <v>0.2</v>
      </c>
      <c r="R1344" s="7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15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122"/>
        <v>42542.526423611111</v>
      </c>
      <c r="L1345" s="13">
        <f t="shared" si="12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11">
        <f t="shared" si="120"/>
        <v>102.298</v>
      </c>
      <c r="R1345" s="7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15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122"/>
        <v>42522.789803240739</v>
      </c>
      <c r="L1346" s="13">
        <f t="shared" si="12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11">
        <f t="shared" ref="Q1346:Q1409" si="126">(E1346/D1346)*100</f>
        <v>377.73333333333335</v>
      </c>
      <c r="R1346" s="7">
        <f t="shared" ref="R1346:R1409" si="127">IFERROR(E1346/N1346,0)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15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128">(((J1347/60)/60)/24)+DATE(1970,1,1)</f>
        <v>41799.814340277779</v>
      </c>
      <c r="L1347" s="13">
        <f t="shared" ref="L1347:L1410" si="129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11">
        <f t="shared" si="126"/>
        <v>125</v>
      </c>
      <c r="R1347" s="7">
        <f t="shared" si="127"/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RIGHT(P1347,LEN(P1347)-SEARCH("/",P1347))</f>
        <v>nonfiction</v>
      </c>
    </row>
    <row r="1348" spans="1:20" ht="15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128"/>
        <v>41422.075821759259</v>
      </c>
      <c r="L1348" s="13">
        <f t="shared" si="129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11">
        <f t="shared" si="126"/>
        <v>147.32653061224491</v>
      </c>
      <c r="R1348" s="7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15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128"/>
        <v>42040.638020833328</v>
      </c>
      <c r="L1349" s="13">
        <f t="shared" si="129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11">
        <f t="shared" si="126"/>
        <v>102.2</v>
      </c>
      <c r="R1349" s="7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15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128"/>
        <v>41963.506168981476</v>
      </c>
      <c r="L1350" s="13">
        <f t="shared" si="129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11">
        <f t="shared" si="126"/>
        <v>101.8723404255319</v>
      </c>
      <c r="R1350" s="7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15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128"/>
        <v>42317.33258101852</v>
      </c>
      <c r="L1351" s="13">
        <f t="shared" si="129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11">
        <f t="shared" si="126"/>
        <v>204.2</v>
      </c>
      <c r="R1351" s="7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15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128"/>
        <v>42334.013124999998</v>
      </c>
      <c r="L1352" s="13">
        <f t="shared" si="129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11">
        <f t="shared" si="126"/>
        <v>104.05</v>
      </c>
      <c r="R1352" s="7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15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128"/>
        <v>42382.74009259259</v>
      </c>
      <c r="L1353" s="13">
        <f t="shared" si="129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11">
        <f t="shared" si="126"/>
        <v>101.265</v>
      </c>
      <c r="R1353" s="7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15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128"/>
        <v>42200.578310185185</v>
      </c>
      <c r="L1354" s="13">
        <f t="shared" si="129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11">
        <f t="shared" si="126"/>
        <v>136.13999999999999</v>
      </c>
      <c r="R1354" s="7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15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128"/>
        <v>41309.11791666667</v>
      </c>
      <c r="L1355" s="13">
        <f t="shared" si="129"/>
        <v>41344</v>
      </c>
      <c r="M1355" t="b">
        <v>0</v>
      </c>
      <c r="N1355">
        <v>42</v>
      </c>
      <c r="O1355" t="b">
        <v>1</v>
      </c>
      <c r="P1355" t="s">
        <v>8274</v>
      </c>
      <c r="Q1355" s="11">
        <f t="shared" si="126"/>
        <v>133.6</v>
      </c>
      <c r="R1355" s="7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15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128"/>
        <v>42502.807627314818</v>
      </c>
      <c r="L1356" s="13">
        <f t="shared" si="129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11">
        <f t="shared" si="126"/>
        <v>130.25</v>
      </c>
      <c r="R1356" s="7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15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128"/>
        <v>41213.254687499997</v>
      </c>
      <c r="L1357" s="13">
        <f t="shared" si="129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11">
        <f t="shared" si="126"/>
        <v>122.67999999999999</v>
      </c>
      <c r="R1357" s="7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15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128"/>
        <v>41430.038888888892</v>
      </c>
      <c r="L1358" s="13">
        <f t="shared" si="129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11">
        <f t="shared" si="126"/>
        <v>182.81058823529412</v>
      </c>
      <c r="R1358" s="7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15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128"/>
        <v>41304.962233796294</v>
      </c>
      <c r="L1359" s="13">
        <f t="shared" si="129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11">
        <f t="shared" si="126"/>
        <v>125.29999999999998</v>
      </c>
      <c r="R1359" s="7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15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128"/>
        <v>40689.570868055554</v>
      </c>
      <c r="L1360" s="13">
        <f t="shared" si="129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11">
        <f t="shared" si="126"/>
        <v>111.66666666666667</v>
      </c>
      <c r="R1360" s="7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15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128"/>
        <v>40668.814699074072</v>
      </c>
      <c r="L1361" s="13">
        <f t="shared" si="129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11">
        <f t="shared" si="126"/>
        <v>115.75757575757575</v>
      </c>
      <c r="R1361" s="7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15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128"/>
        <v>41095.900694444441</v>
      </c>
      <c r="L1362" s="13">
        <f t="shared" si="129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11">
        <f t="shared" si="126"/>
        <v>173.2</v>
      </c>
      <c r="R1362" s="7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15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128"/>
        <v>41781.717268518521</v>
      </c>
      <c r="L1363" s="13">
        <f t="shared" si="129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11">
        <f t="shared" si="126"/>
        <v>125.98333333333333</v>
      </c>
      <c r="R1363" s="7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15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128"/>
        <v>41464.934386574074</v>
      </c>
      <c r="L1364" s="13">
        <f t="shared" si="129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11">
        <f t="shared" si="126"/>
        <v>109.1</v>
      </c>
      <c r="R1364" s="7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15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128"/>
        <v>42396.8440625</v>
      </c>
      <c r="L1365" s="13">
        <f t="shared" si="129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11">
        <f t="shared" si="126"/>
        <v>100</v>
      </c>
      <c r="R1365" s="7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15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128"/>
        <v>41951.695671296293</v>
      </c>
      <c r="L1366" s="13">
        <f t="shared" si="129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11">
        <f t="shared" si="126"/>
        <v>118.64285714285714</v>
      </c>
      <c r="R1366" s="7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15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128"/>
        <v>42049.733240740738</v>
      </c>
      <c r="L1367" s="13">
        <f t="shared" si="129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11">
        <f t="shared" si="126"/>
        <v>100.26666666666667</v>
      </c>
      <c r="R1367" s="7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5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128"/>
        <v>41924.996099537035</v>
      </c>
      <c r="L1368" s="13">
        <f t="shared" si="129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11">
        <f t="shared" si="126"/>
        <v>126.48920000000001</v>
      </c>
      <c r="R1368" s="7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15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128"/>
        <v>42292.002893518518</v>
      </c>
      <c r="L1369" s="13">
        <f t="shared" si="129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11">
        <f t="shared" si="126"/>
        <v>114.26</v>
      </c>
      <c r="R1369" s="7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15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128"/>
        <v>42146.190902777773</v>
      </c>
      <c r="L1370" s="13">
        <f t="shared" si="129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11">
        <f t="shared" si="126"/>
        <v>110.7</v>
      </c>
      <c r="R1370" s="7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15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128"/>
        <v>41710.594282407408</v>
      </c>
      <c r="L1371" s="13">
        <f t="shared" si="129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11">
        <f t="shared" si="126"/>
        <v>105.34805315203954</v>
      </c>
      <c r="R1371" s="7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15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128"/>
        <v>41548.00335648148</v>
      </c>
      <c r="L1372" s="13">
        <f t="shared" si="129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11">
        <f t="shared" si="126"/>
        <v>103.66666666666666</v>
      </c>
      <c r="R1372" s="7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15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128"/>
        <v>42101.758587962962</v>
      </c>
      <c r="L1373" s="13">
        <f t="shared" si="129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11">
        <f t="shared" si="126"/>
        <v>107.08672667523933</v>
      </c>
      <c r="R1373" s="7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5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128"/>
        <v>41072.739953703705</v>
      </c>
      <c r="L1374" s="13">
        <f t="shared" si="129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11">
        <f t="shared" si="126"/>
        <v>124</v>
      </c>
      <c r="R1374" s="7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15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128"/>
        <v>42704.95177083333</v>
      </c>
      <c r="L1375" s="13">
        <f t="shared" si="129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11">
        <f t="shared" si="126"/>
        <v>105.01</v>
      </c>
      <c r="R1375" s="7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15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128"/>
        <v>42424.161898148144</v>
      </c>
      <c r="L1376" s="13">
        <f t="shared" si="129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11">
        <f t="shared" si="126"/>
        <v>189.46666666666667</v>
      </c>
      <c r="R1376" s="7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15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128"/>
        <v>42720.066192129627</v>
      </c>
      <c r="L1377" s="13">
        <f t="shared" si="129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11">
        <f t="shared" si="126"/>
        <v>171.32499999999999</v>
      </c>
      <c r="R1377" s="7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15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128"/>
        <v>42677.669050925921</v>
      </c>
      <c r="L1378" s="13">
        <f t="shared" si="129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11">
        <f t="shared" si="126"/>
        <v>252.48648648648651</v>
      </c>
      <c r="R1378" s="7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15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128"/>
        <v>42747.219560185185</v>
      </c>
      <c r="L1379" s="13">
        <f t="shared" si="129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11">
        <f t="shared" si="126"/>
        <v>116.15384615384616</v>
      </c>
      <c r="R1379" s="7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5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128"/>
        <v>42568.759374999994</v>
      </c>
      <c r="L1380" s="13">
        <f t="shared" si="129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11">
        <f t="shared" si="126"/>
        <v>203.35000000000002</v>
      </c>
      <c r="R1380" s="7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15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128"/>
        <v>42130.491620370376</v>
      </c>
      <c r="L1381" s="13">
        <f t="shared" si="129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11">
        <f t="shared" si="126"/>
        <v>111.60000000000001</v>
      </c>
      <c r="R1381" s="7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15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128"/>
        <v>42141.762800925921</v>
      </c>
      <c r="L1382" s="13">
        <f t="shared" si="129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11">
        <f t="shared" si="126"/>
        <v>424</v>
      </c>
      <c r="R1382" s="7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15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128"/>
        <v>42703.214409722219</v>
      </c>
      <c r="L1383" s="13">
        <f t="shared" si="129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11">
        <f t="shared" si="126"/>
        <v>107.1</v>
      </c>
      <c r="R1383" s="7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15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128"/>
        <v>41370.800185185188</v>
      </c>
      <c r="L1384" s="13">
        <f t="shared" si="129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11">
        <f t="shared" si="126"/>
        <v>104.3625</v>
      </c>
      <c r="R1384" s="7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15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128"/>
        <v>42707.074976851851</v>
      </c>
      <c r="L1385" s="13">
        <f t="shared" si="129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11">
        <f t="shared" si="126"/>
        <v>212.40909090909091</v>
      </c>
      <c r="R1385" s="7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15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128"/>
        <v>42160.735208333332</v>
      </c>
      <c r="L1386" s="13">
        <f t="shared" si="129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11">
        <f t="shared" si="126"/>
        <v>124.08571428571429</v>
      </c>
      <c r="R1386" s="7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15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128"/>
        <v>42433.688900462963</v>
      </c>
      <c r="L1387" s="13">
        <f t="shared" si="129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11">
        <f t="shared" si="126"/>
        <v>110.406125</v>
      </c>
      <c r="R1387" s="7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15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128"/>
        <v>42184.646863425922</v>
      </c>
      <c r="L1388" s="13">
        <f t="shared" si="129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11">
        <f t="shared" si="126"/>
        <v>218.75</v>
      </c>
      <c r="R1388" s="7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15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128"/>
        <v>42126.92123842593</v>
      </c>
      <c r="L1389" s="13">
        <f t="shared" si="129"/>
        <v>42158.1875</v>
      </c>
      <c r="M1389" t="b">
        <v>0</v>
      </c>
      <c r="N1389">
        <v>78</v>
      </c>
      <c r="O1389" t="b">
        <v>1</v>
      </c>
      <c r="P1389" t="s">
        <v>8276</v>
      </c>
      <c r="Q1389" s="11">
        <f t="shared" si="126"/>
        <v>136.625</v>
      </c>
      <c r="R1389" s="7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15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128"/>
        <v>42634.614780092597</v>
      </c>
      <c r="L1390" s="13">
        <f t="shared" si="129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11">
        <f t="shared" si="126"/>
        <v>134.8074</v>
      </c>
      <c r="R1390" s="7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15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128"/>
        <v>42565.480983796297</v>
      </c>
      <c r="L1391" s="13">
        <f t="shared" si="129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11">
        <f t="shared" si="126"/>
        <v>145.4</v>
      </c>
      <c r="R1391" s="7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15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128"/>
        <v>42087.803310185183</v>
      </c>
      <c r="L1392" s="13">
        <f t="shared" si="129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11">
        <f t="shared" si="126"/>
        <v>109.10714285714285</v>
      </c>
      <c r="R1392" s="7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15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128"/>
        <v>42193.650671296295</v>
      </c>
      <c r="L1393" s="13">
        <f t="shared" si="129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11">
        <f t="shared" si="126"/>
        <v>110.2</v>
      </c>
      <c r="R1393" s="7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15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128"/>
        <v>42401.154930555553</v>
      </c>
      <c r="L1394" s="13">
        <f t="shared" si="129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11">
        <f t="shared" si="126"/>
        <v>113.64000000000001</v>
      </c>
      <c r="R1394" s="7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5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128"/>
        <v>42553.681979166664</v>
      </c>
      <c r="L1395" s="13">
        <f t="shared" si="129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11">
        <f t="shared" si="126"/>
        <v>102.35000000000001</v>
      </c>
      <c r="R1395" s="7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15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128"/>
        <v>42752.144976851851</v>
      </c>
      <c r="L1396" s="13">
        <f t="shared" si="129"/>
        <v>42795.125</v>
      </c>
      <c r="M1396" t="b">
        <v>0</v>
      </c>
      <c r="N1396">
        <v>17</v>
      </c>
      <c r="O1396" t="b">
        <v>1</v>
      </c>
      <c r="P1396" t="s">
        <v>8276</v>
      </c>
      <c r="Q1396" s="11">
        <f t="shared" si="126"/>
        <v>122.13333333333334</v>
      </c>
      <c r="R1396" s="7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5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128"/>
        <v>42719.90834490741</v>
      </c>
      <c r="L1397" s="13">
        <f t="shared" si="129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11">
        <f t="shared" si="126"/>
        <v>111.88571428571427</v>
      </c>
      <c r="R1397" s="7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15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128"/>
        <v>42018.99863425926</v>
      </c>
      <c r="L1398" s="13">
        <f t="shared" si="129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11">
        <f t="shared" si="126"/>
        <v>107.3</v>
      </c>
      <c r="R1398" s="7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15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128"/>
        <v>42640.917939814812</v>
      </c>
      <c r="L1399" s="13">
        <f t="shared" si="129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11">
        <f t="shared" si="126"/>
        <v>113.85000000000001</v>
      </c>
      <c r="R1399" s="7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15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128"/>
        <v>42526.874236111107</v>
      </c>
      <c r="L1400" s="13">
        <f t="shared" si="129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11">
        <f t="shared" si="126"/>
        <v>109.68181818181819</v>
      </c>
      <c r="R1400" s="7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15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128"/>
        <v>41889.004317129627</v>
      </c>
      <c r="L1401" s="13">
        <f t="shared" si="129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11">
        <f t="shared" si="126"/>
        <v>126.14444444444443</v>
      </c>
      <c r="R1401" s="7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15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128"/>
        <v>42498.341122685189</v>
      </c>
      <c r="L1402" s="13">
        <f t="shared" si="129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11">
        <f t="shared" si="126"/>
        <v>167.42857142857144</v>
      </c>
      <c r="R1402" s="7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15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128"/>
        <v>41399.99622685185</v>
      </c>
      <c r="L1403" s="13">
        <f t="shared" si="129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11">
        <f t="shared" si="126"/>
        <v>496.52000000000004</v>
      </c>
      <c r="R1403" s="7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15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128"/>
        <v>42065.053368055553</v>
      </c>
      <c r="L1404" s="13">
        <f t="shared" si="129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11">
        <f t="shared" si="126"/>
        <v>109.16</v>
      </c>
      <c r="R1404" s="7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15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128"/>
        <v>41451.062905092593</v>
      </c>
      <c r="L1405" s="13">
        <f t="shared" si="129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11">
        <f t="shared" si="126"/>
        <v>102.57499999999999</v>
      </c>
      <c r="R1405" s="7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15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128"/>
        <v>42032.510243055556</v>
      </c>
      <c r="L1406" s="13">
        <f t="shared" si="129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11">
        <f t="shared" si="126"/>
        <v>1.6620689655172414</v>
      </c>
      <c r="R1406" s="7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15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128"/>
        <v>41941.680567129632</v>
      </c>
      <c r="L1407" s="13">
        <f t="shared" si="129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11">
        <f t="shared" si="126"/>
        <v>0.42</v>
      </c>
      <c r="R1407" s="7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5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128"/>
        <v>42297.432951388888</v>
      </c>
      <c r="L1408" s="13">
        <f t="shared" si="129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11">
        <f t="shared" si="126"/>
        <v>0.125</v>
      </c>
      <c r="R1408" s="7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15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128"/>
        <v>41838.536782407406</v>
      </c>
      <c r="L1409" s="13">
        <f t="shared" si="129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11">
        <f t="shared" si="126"/>
        <v>0.5</v>
      </c>
      <c r="R1409" s="7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15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128"/>
        <v>42291.872175925921</v>
      </c>
      <c r="L1410" s="13">
        <f t="shared" si="129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11">
        <f t="shared" ref="Q1410:Q1473" si="132">(E1410/D1410)*100</f>
        <v>7.1999999999999993</v>
      </c>
      <c r="R1410" s="7">
        <f t="shared" ref="R1410:R1473" si="133">IFERROR(E1410/N1410,0)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15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134">(((J1411/60)/60)/24)+DATE(1970,1,1)</f>
        <v>41945.133506944447</v>
      </c>
      <c r="L1411" s="13">
        <f t="shared" ref="L1411:L1474" si="135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11">
        <f t="shared" si="132"/>
        <v>0</v>
      </c>
      <c r="R1411" s="7">
        <f t="shared" si="133"/>
        <v>0</v>
      </c>
      <c r="S1411" t="str">
        <f t="shared" ref="S1411:S1474" si="136">LEFT(P1411,SEARCH("/",P1411,1)-1)</f>
        <v>publishing</v>
      </c>
      <c r="T1411" t="str">
        <f t="shared" ref="T1411:T1474" si="137">RIGHT(P1411,LEN(P1411)-SEARCH("/",P1411))</f>
        <v>translations</v>
      </c>
    </row>
    <row r="1412" spans="1:20" ht="15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134"/>
        <v>42479.318518518514</v>
      </c>
      <c r="L1412" s="13">
        <f t="shared" si="13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11">
        <f t="shared" si="132"/>
        <v>1.6666666666666666E-2</v>
      </c>
      <c r="R1412" s="7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15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134"/>
        <v>42013.059027777781</v>
      </c>
      <c r="L1413" s="13">
        <f t="shared" si="13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11">
        <f t="shared" si="132"/>
        <v>0.23333333333333336</v>
      </c>
      <c r="R1413" s="7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15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134"/>
        <v>41947.063645833332</v>
      </c>
      <c r="L1414" s="13">
        <f t="shared" si="13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11">
        <f t="shared" si="132"/>
        <v>4.5714285714285712</v>
      </c>
      <c r="R1414" s="7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15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134"/>
        <v>42360.437152777777</v>
      </c>
      <c r="L1415" s="13">
        <f t="shared" si="13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11">
        <f t="shared" si="132"/>
        <v>5</v>
      </c>
      <c r="R1415" s="7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15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134"/>
        <v>42708.25309027778</v>
      </c>
      <c r="L1416" s="13">
        <f t="shared" si="13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11">
        <f t="shared" si="132"/>
        <v>0.2</v>
      </c>
      <c r="R1416" s="7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15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134"/>
        <v>42192.675821759258</v>
      </c>
      <c r="L1417" s="13">
        <f t="shared" si="13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11">
        <f t="shared" si="132"/>
        <v>18.181818181818183</v>
      </c>
      <c r="R1417" s="7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15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134"/>
        <v>42299.926145833335</v>
      </c>
      <c r="L1418" s="13">
        <f t="shared" si="13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11">
        <f t="shared" si="132"/>
        <v>0</v>
      </c>
      <c r="R1418" s="7">
        <f t="shared" si="133"/>
        <v>0</v>
      </c>
      <c r="S1418" t="str">
        <f t="shared" si="136"/>
        <v>publishing</v>
      </c>
      <c r="T1418" t="str">
        <f t="shared" si="137"/>
        <v>translations</v>
      </c>
    </row>
    <row r="1419" spans="1:20" ht="15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134"/>
        <v>42232.15016203704</v>
      </c>
      <c r="L1419" s="13">
        <f t="shared" si="135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11">
        <f t="shared" si="132"/>
        <v>1.2222222222222223</v>
      </c>
      <c r="R1419" s="7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15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134"/>
        <v>42395.456412037034</v>
      </c>
      <c r="L1420" s="13">
        <f t="shared" si="13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11">
        <f t="shared" si="132"/>
        <v>0.2</v>
      </c>
      <c r="R1420" s="7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15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134"/>
        <v>42622.456238425926</v>
      </c>
      <c r="L1421" s="13">
        <f t="shared" si="13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11">
        <f t="shared" si="132"/>
        <v>7.0634920634920633</v>
      </c>
      <c r="R1421" s="7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5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134"/>
        <v>42524.667662037042</v>
      </c>
      <c r="L1422" s="13">
        <f t="shared" si="13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11">
        <f t="shared" si="132"/>
        <v>2.7272727272727271</v>
      </c>
      <c r="R1422" s="7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15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134"/>
        <v>42013.915613425925</v>
      </c>
      <c r="L1423" s="13">
        <f t="shared" si="13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11">
        <f t="shared" si="132"/>
        <v>0.1</v>
      </c>
      <c r="R1423" s="7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15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134"/>
        <v>42604.239629629628</v>
      </c>
      <c r="L1424" s="13">
        <f t="shared" si="13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11">
        <f t="shared" si="132"/>
        <v>0.104</v>
      </c>
      <c r="R1424" s="7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15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134"/>
        <v>42340.360312500001</v>
      </c>
      <c r="L1425" s="13">
        <f t="shared" si="13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11">
        <f t="shared" si="132"/>
        <v>0.33333333333333337</v>
      </c>
      <c r="R1425" s="7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15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134"/>
        <v>42676.717615740738</v>
      </c>
      <c r="L1426" s="13">
        <f t="shared" si="13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11">
        <f t="shared" si="132"/>
        <v>20.36</v>
      </c>
      <c r="R1426" s="7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15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134"/>
        <v>42093.131469907406</v>
      </c>
      <c r="L1427" s="13">
        <f t="shared" si="13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11">
        <f t="shared" si="132"/>
        <v>0</v>
      </c>
      <c r="R1427" s="7">
        <f t="shared" si="133"/>
        <v>0</v>
      </c>
      <c r="S1427" t="str">
        <f t="shared" si="136"/>
        <v>publishing</v>
      </c>
      <c r="T1427" t="str">
        <f t="shared" si="137"/>
        <v>translations</v>
      </c>
    </row>
    <row r="1428" spans="1:20" ht="15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134"/>
        <v>42180.390277777777</v>
      </c>
      <c r="L1428" s="13">
        <f t="shared" si="13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11">
        <f t="shared" si="132"/>
        <v>0</v>
      </c>
      <c r="R1428" s="7">
        <f t="shared" si="133"/>
        <v>0</v>
      </c>
      <c r="S1428" t="str">
        <f t="shared" si="136"/>
        <v>publishing</v>
      </c>
      <c r="T1428" t="str">
        <f t="shared" si="137"/>
        <v>translations</v>
      </c>
    </row>
    <row r="1429" spans="1:20" ht="15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134"/>
        <v>42601.851678240739</v>
      </c>
      <c r="L1429" s="13">
        <f t="shared" si="13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11">
        <f t="shared" si="132"/>
        <v>8.3800000000000008</v>
      </c>
      <c r="R1429" s="7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15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134"/>
        <v>42432.379826388889</v>
      </c>
      <c r="L1430" s="13">
        <f t="shared" si="13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11">
        <f t="shared" si="132"/>
        <v>4.5</v>
      </c>
      <c r="R1430" s="7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15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134"/>
        <v>42074.060671296291</v>
      </c>
      <c r="L1431" s="13">
        <f t="shared" si="135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11">
        <f t="shared" si="132"/>
        <v>0</v>
      </c>
      <c r="R1431" s="7">
        <f t="shared" si="133"/>
        <v>0</v>
      </c>
      <c r="S1431" t="str">
        <f t="shared" si="136"/>
        <v>publishing</v>
      </c>
      <c r="T1431" t="str">
        <f t="shared" si="137"/>
        <v>translations</v>
      </c>
    </row>
    <row r="1432" spans="1:20" ht="15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134"/>
        <v>41961.813518518517</v>
      </c>
      <c r="L1432" s="13">
        <f t="shared" si="135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11">
        <f t="shared" si="132"/>
        <v>8.06</v>
      </c>
      <c r="R1432" s="7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15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134"/>
        <v>42304.210833333331</v>
      </c>
      <c r="L1433" s="13">
        <f t="shared" si="13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11">
        <f t="shared" si="132"/>
        <v>31.94705882352941</v>
      </c>
      <c r="R1433" s="7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15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134"/>
        <v>42175.780416666668</v>
      </c>
      <c r="L1434" s="13">
        <f t="shared" si="13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11">
        <f t="shared" si="132"/>
        <v>0</v>
      </c>
      <c r="R1434" s="7">
        <f t="shared" si="133"/>
        <v>0</v>
      </c>
      <c r="S1434" t="str">
        <f t="shared" si="136"/>
        <v>publishing</v>
      </c>
      <c r="T1434" t="str">
        <f t="shared" si="137"/>
        <v>translations</v>
      </c>
    </row>
    <row r="1435" spans="1:20" ht="15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134"/>
        <v>42673.625868055555</v>
      </c>
      <c r="L1435" s="13">
        <f t="shared" si="13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11">
        <f t="shared" si="132"/>
        <v>6.708333333333333</v>
      </c>
      <c r="R1435" s="7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15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134"/>
        <v>42142.767106481479</v>
      </c>
      <c r="L1436" s="13">
        <f t="shared" si="135"/>
        <v>42163.625</v>
      </c>
      <c r="M1436" t="b">
        <v>0</v>
      </c>
      <c r="N1436">
        <v>11</v>
      </c>
      <c r="O1436" t="b">
        <v>0</v>
      </c>
      <c r="P1436" t="s">
        <v>8287</v>
      </c>
      <c r="Q1436" s="11">
        <f t="shared" si="132"/>
        <v>9.9878048780487809</v>
      </c>
      <c r="R1436" s="7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15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134"/>
        <v>42258.780324074076</v>
      </c>
      <c r="L1437" s="13">
        <f t="shared" si="13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11">
        <f t="shared" si="132"/>
        <v>0.1</v>
      </c>
      <c r="R1437" s="7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15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134"/>
        <v>42391.35019675926</v>
      </c>
      <c r="L1438" s="13">
        <f t="shared" si="13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11">
        <f t="shared" si="132"/>
        <v>0.77</v>
      </c>
      <c r="R1438" s="7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15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134"/>
        <v>41796.531701388885</v>
      </c>
      <c r="L1439" s="13">
        <f t="shared" si="13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11">
        <f t="shared" si="132"/>
        <v>26.900000000000002</v>
      </c>
      <c r="R1439" s="7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15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134"/>
        <v>42457.871516203704</v>
      </c>
      <c r="L1440" s="13">
        <f t="shared" si="13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11">
        <f t="shared" si="132"/>
        <v>3</v>
      </c>
      <c r="R1440" s="7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15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134"/>
        <v>42040.829872685179</v>
      </c>
      <c r="L1441" s="13">
        <f t="shared" si="135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11">
        <f t="shared" si="132"/>
        <v>6.6055045871559637</v>
      </c>
      <c r="R1441" s="7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15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134"/>
        <v>42486.748414351852</v>
      </c>
      <c r="L1442" s="13">
        <f t="shared" si="13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11">
        <f t="shared" si="132"/>
        <v>7.6923076923076927E-3</v>
      </c>
      <c r="R1442" s="7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15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134"/>
        <v>42198.765844907408</v>
      </c>
      <c r="L1443" s="13">
        <f t="shared" si="13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11">
        <f t="shared" si="132"/>
        <v>1.1222222222222222</v>
      </c>
      <c r="R1443" s="7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15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134"/>
        <v>42485.64534722222</v>
      </c>
      <c r="L1444" s="13">
        <f t="shared" si="13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11">
        <f t="shared" si="132"/>
        <v>0</v>
      </c>
      <c r="R1444" s="7">
        <f t="shared" si="133"/>
        <v>0</v>
      </c>
      <c r="S1444" t="str">
        <f t="shared" si="136"/>
        <v>publishing</v>
      </c>
      <c r="T1444" t="str">
        <f t="shared" si="137"/>
        <v>translations</v>
      </c>
    </row>
    <row r="1445" spans="1:20" ht="15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134"/>
        <v>42707.926030092596</v>
      </c>
      <c r="L1445" s="13">
        <f t="shared" si="13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11">
        <f t="shared" si="132"/>
        <v>0</v>
      </c>
      <c r="R1445" s="7">
        <f t="shared" si="133"/>
        <v>0</v>
      </c>
      <c r="S1445" t="str">
        <f t="shared" si="136"/>
        <v>publishing</v>
      </c>
      <c r="T1445" t="str">
        <f t="shared" si="137"/>
        <v>translations</v>
      </c>
    </row>
    <row r="1446" spans="1:20" ht="15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134"/>
        <v>42199.873402777783</v>
      </c>
      <c r="L1446" s="13">
        <f t="shared" si="13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11">
        <f t="shared" si="132"/>
        <v>0</v>
      </c>
      <c r="R1446" s="7">
        <f t="shared" si="133"/>
        <v>0</v>
      </c>
      <c r="S1446" t="str">
        <f t="shared" si="136"/>
        <v>publishing</v>
      </c>
      <c r="T1446" t="str">
        <f t="shared" si="137"/>
        <v>translations</v>
      </c>
    </row>
    <row r="1447" spans="1:20" ht="15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134"/>
        <v>42139.542303240742</v>
      </c>
      <c r="L1447" s="13">
        <f t="shared" si="13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11">
        <f t="shared" si="132"/>
        <v>0</v>
      </c>
      <c r="R1447" s="7">
        <f t="shared" si="133"/>
        <v>0</v>
      </c>
      <c r="S1447" t="str">
        <f t="shared" si="136"/>
        <v>publishing</v>
      </c>
      <c r="T1447" t="str">
        <f t="shared" si="137"/>
        <v>translations</v>
      </c>
    </row>
    <row r="1448" spans="1:20" ht="15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134"/>
        <v>42461.447662037041</v>
      </c>
      <c r="L1448" s="13">
        <f t="shared" si="13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11">
        <f t="shared" si="132"/>
        <v>0</v>
      </c>
      <c r="R1448" s="7">
        <f t="shared" si="133"/>
        <v>0</v>
      </c>
      <c r="S1448" t="str">
        <f t="shared" si="136"/>
        <v>publishing</v>
      </c>
      <c r="T1448" t="str">
        <f t="shared" si="137"/>
        <v>translations</v>
      </c>
    </row>
    <row r="1449" spans="1:20" ht="15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134"/>
        <v>42529.730717592596</v>
      </c>
      <c r="L1449" s="13">
        <f t="shared" si="13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11">
        <f t="shared" si="132"/>
        <v>1.4999999999999999E-2</v>
      </c>
      <c r="R1449" s="7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15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134"/>
        <v>42115.936550925922</v>
      </c>
      <c r="L1450" s="13">
        <f t="shared" si="13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11">
        <f t="shared" si="132"/>
        <v>0</v>
      </c>
      <c r="R1450" s="7">
        <f t="shared" si="133"/>
        <v>0</v>
      </c>
      <c r="S1450" t="str">
        <f t="shared" si="136"/>
        <v>publishing</v>
      </c>
      <c r="T1450" t="str">
        <f t="shared" si="137"/>
        <v>translations</v>
      </c>
    </row>
    <row r="1451" spans="1:20" ht="15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134"/>
        <v>42086.811400462961</v>
      </c>
      <c r="L1451" s="13">
        <f t="shared" si="13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11">
        <f t="shared" si="132"/>
        <v>0</v>
      </c>
      <c r="R1451" s="7">
        <f t="shared" si="133"/>
        <v>0</v>
      </c>
      <c r="S1451" t="str">
        <f t="shared" si="136"/>
        <v>publishing</v>
      </c>
      <c r="T1451" t="str">
        <f t="shared" si="137"/>
        <v>translations</v>
      </c>
    </row>
    <row r="1452" spans="1:20" ht="15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134"/>
        <v>42390.171261574069</v>
      </c>
      <c r="L1452" s="13">
        <f t="shared" si="13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11">
        <f t="shared" si="132"/>
        <v>1E-3</v>
      </c>
      <c r="R1452" s="7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15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134"/>
        <v>41931.959016203706</v>
      </c>
      <c r="L1453" s="13">
        <f t="shared" si="13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11">
        <f t="shared" si="132"/>
        <v>1.0554089709762533E-2</v>
      </c>
      <c r="R1453" s="7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15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134"/>
        <v>41818.703275462962</v>
      </c>
      <c r="L1454" s="13">
        <f t="shared" si="13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11">
        <f t="shared" si="132"/>
        <v>0</v>
      </c>
      <c r="R1454" s="7">
        <f t="shared" si="133"/>
        <v>0</v>
      </c>
      <c r="S1454" t="str">
        <f t="shared" si="136"/>
        <v>publishing</v>
      </c>
      <c r="T1454" t="str">
        <f t="shared" si="137"/>
        <v>translations</v>
      </c>
    </row>
    <row r="1455" spans="1:20" ht="15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134"/>
        <v>42795.696145833332</v>
      </c>
      <c r="L1455" s="13">
        <f t="shared" si="13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11">
        <f t="shared" si="132"/>
        <v>0</v>
      </c>
      <c r="R1455" s="7">
        <f t="shared" si="133"/>
        <v>0</v>
      </c>
      <c r="S1455" t="str">
        <f t="shared" si="136"/>
        <v>publishing</v>
      </c>
      <c r="T1455" t="str">
        <f t="shared" si="137"/>
        <v>translations</v>
      </c>
    </row>
    <row r="1456" spans="1:20" ht="15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134"/>
        <v>42463.866666666669</v>
      </c>
      <c r="L1456" s="13">
        <f t="shared" si="13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11">
        <f t="shared" si="132"/>
        <v>0.85714285714285721</v>
      </c>
      <c r="R1456" s="7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15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134"/>
        <v>41832.672685185185</v>
      </c>
      <c r="L1457" s="13">
        <f t="shared" si="13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11">
        <f t="shared" si="132"/>
        <v>10.5</v>
      </c>
      <c r="R1457" s="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5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134"/>
        <v>42708.668576388889</v>
      </c>
      <c r="L1458" s="13">
        <f t="shared" si="13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11">
        <f t="shared" si="132"/>
        <v>2.9000000000000004</v>
      </c>
      <c r="R1458" s="7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15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134"/>
        <v>42289.89634259259</v>
      </c>
      <c r="L1459" s="13">
        <f t="shared" si="13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11">
        <f t="shared" si="132"/>
        <v>0</v>
      </c>
      <c r="R1459" s="7">
        <f t="shared" si="133"/>
        <v>0</v>
      </c>
      <c r="S1459" t="str">
        <f t="shared" si="136"/>
        <v>publishing</v>
      </c>
      <c r="T1459" t="str">
        <f t="shared" si="137"/>
        <v>translations</v>
      </c>
    </row>
    <row r="1460" spans="1:20" ht="15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134"/>
        <v>41831.705555555556</v>
      </c>
      <c r="L1460" s="13">
        <f t="shared" si="13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11">
        <f t="shared" si="132"/>
        <v>0</v>
      </c>
      <c r="R1460" s="7">
        <f t="shared" si="133"/>
        <v>0</v>
      </c>
      <c r="S1460" t="str">
        <f t="shared" si="136"/>
        <v>publishing</v>
      </c>
      <c r="T1460" t="str">
        <f t="shared" si="137"/>
        <v>translations</v>
      </c>
    </row>
    <row r="1461" spans="1:20" ht="15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134"/>
        <v>42312.204814814817</v>
      </c>
      <c r="L1461" s="13">
        <f t="shared" si="13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11">
        <f t="shared" si="132"/>
        <v>0</v>
      </c>
      <c r="R1461" s="7">
        <f t="shared" si="133"/>
        <v>0</v>
      </c>
      <c r="S1461" t="str">
        <f t="shared" si="136"/>
        <v>publishing</v>
      </c>
      <c r="T1461" t="str">
        <f t="shared" si="137"/>
        <v>translations</v>
      </c>
    </row>
    <row r="1462" spans="1:20" ht="15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134"/>
        <v>41915.896967592591</v>
      </c>
      <c r="L1462" s="13">
        <f t="shared" si="13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11">
        <f t="shared" si="132"/>
        <v>0</v>
      </c>
      <c r="R1462" s="7">
        <f t="shared" si="133"/>
        <v>0</v>
      </c>
      <c r="S1462" t="str">
        <f t="shared" si="136"/>
        <v>publishing</v>
      </c>
      <c r="T1462" t="str">
        <f t="shared" si="137"/>
        <v>translations</v>
      </c>
    </row>
    <row r="1463" spans="1:20" ht="15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134"/>
        <v>41899.645300925928</v>
      </c>
      <c r="L1463" s="13">
        <f t="shared" si="135"/>
        <v>41933</v>
      </c>
      <c r="M1463" t="b">
        <v>1</v>
      </c>
      <c r="N1463">
        <v>340</v>
      </c>
      <c r="O1463" t="b">
        <v>1</v>
      </c>
      <c r="P1463" t="s">
        <v>8288</v>
      </c>
      <c r="Q1463" s="11">
        <f t="shared" si="132"/>
        <v>101.24459999999999</v>
      </c>
      <c r="R1463" s="7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15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134"/>
        <v>41344.662858796299</v>
      </c>
      <c r="L1464" s="13">
        <f t="shared" si="13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11">
        <f t="shared" si="132"/>
        <v>108.5175</v>
      </c>
      <c r="R1464" s="7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15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134"/>
        <v>41326.911319444444</v>
      </c>
      <c r="L1465" s="13">
        <f t="shared" si="13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11">
        <f t="shared" si="132"/>
        <v>147.66666666666666</v>
      </c>
      <c r="R1465" s="7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5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134"/>
        <v>41291.661550925928</v>
      </c>
      <c r="L1466" s="13">
        <f t="shared" si="13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11">
        <f t="shared" si="132"/>
        <v>163.19999999999999</v>
      </c>
      <c r="R1466" s="7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15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134"/>
        <v>40959.734398148146</v>
      </c>
      <c r="L1467" s="13">
        <f t="shared" si="135"/>
        <v>40990.125</v>
      </c>
      <c r="M1467" t="b">
        <v>1</v>
      </c>
      <c r="N1467">
        <v>2602</v>
      </c>
      <c r="O1467" t="b">
        <v>1</v>
      </c>
      <c r="P1467" t="s">
        <v>8288</v>
      </c>
      <c r="Q1467" s="11">
        <f t="shared" si="132"/>
        <v>456.41449999999998</v>
      </c>
      <c r="R1467" s="7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15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134"/>
        <v>42340.172060185185</v>
      </c>
      <c r="L1468" s="13">
        <f t="shared" si="13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11">
        <f t="shared" si="132"/>
        <v>107.87731249999999</v>
      </c>
      <c r="R1468" s="7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15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134"/>
        <v>40933.80190972222</v>
      </c>
      <c r="L1469" s="13">
        <f t="shared" si="13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11">
        <f t="shared" si="132"/>
        <v>115.08</v>
      </c>
      <c r="R1469" s="7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15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134"/>
        <v>40646.014456018522</v>
      </c>
      <c r="L1470" s="13">
        <f t="shared" si="135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11">
        <f t="shared" si="132"/>
        <v>102.36842105263158</v>
      </c>
      <c r="R1470" s="7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15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134"/>
        <v>41290.598483796297</v>
      </c>
      <c r="L1471" s="13">
        <f t="shared" si="13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11">
        <f t="shared" si="132"/>
        <v>108.42485875706214</v>
      </c>
      <c r="R1471" s="7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15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134"/>
        <v>41250.827118055553</v>
      </c>
      <c r="L1472" s="13">
        <f t="shared" si="13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11">
        <f t="shared" si="132"/>
        <v>125.13333333333334</v>
      </c>
      <c r="R1472" s="7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15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134"/>
        <v>42073.957569444443</v>
      </c>
      <c r="L1473" s="13">
        <f t="shared" si="13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11">
        <f t="shared" si="132"/>
        <v>103.840625</v>
      </c>
      <c r="R1473" s="7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15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134"/>
        <v>41533.542858796296</v>
      </c>
      <c r="L1474" s="13">
        <f t="shared" si="135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11">
        <f t="shared" ref="Q1474:Q1537" si="138">(E1474/D1474)*100</f>
        <v>138.70400000000001</v>
      </c>
      <c r="R1474" s="7">
        <f t="shared" ref="R1474:R1537" si="139">IFERROR(E1474/N1474,0)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5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140">(((J1475/60)/60)/24)+DATE(1970,1,1)</f>
        <v>40939.979618055557</v>
      </c>
      <c r="L1475" s="13">
        <f t="shared" ref="L1475:L1538" si="141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11">
        <f t="shared" si="138"/>
        <v>120.51600000000001</v>
      </c>
      <c r="R1475" s="7">
        <f t="shared" si="139"/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RIGHT(P1475,LEN(P1475)-SEARCH("/",P1475))</f>
        <v>radio &amp; podcasts</v>
      </c>
    </row>
    <row r="1476" spans="1:20" ht="15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140"/>
        <v>41500.727916666663</v>
      </c>
      <c r="L1476" s="13">
        <f t="shared" si="141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11">
        <f t="shared" si="138"/>
        <v>112.26666666666667</v>
      </c>
      <c r="R1476" s="7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15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140"/>
        <v>41960.722951388889</v>
      </c>
      <c r="L1477" s="13">
        <f t="shared" si="141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11">
        <f t="shared" si="138"/>
        <v>188.66966666666667</v>
      </c>
      <c r="R1477" s="7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15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140"/>
        <v>40766.041921296295</v>
      </c>
      <c r="L1478" s="13">
        <f t="shared" si="141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11">
        <f t="shared" si="138"/>
        <v>661.55466666666666</v>
      </c>
      <c r="R1478" s="7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15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140"/>
        <v>40840.615787037037</v>
      </c>
      <c r="L1479" s="13">
        <f t="shared" si="141"/>
        <v>40900.125</v>
      </c>
      <c r="M1479" t="b">
        <v>1</v>
      </c>
      <c r="N1479">
        <v>369</v>
      </c>
      <c r="O1479" t="b">
        <v>1</v>
      </c>
      <c r="P1479" t="s">
        <v>8288</v>
      </c>
      <c r="Q1479" s="11">
        <f t="shared" si="138"/>
        <v>111.31</v>
      </c>
      <c r="R1479" s="7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15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140"/>
        <v>41394.871678240743</v>
      </c>
      <c r="L1480" s="13">
        <f t="shared" si="141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11">
        <f t="shared" si="138"/>
        <v>1181.6142199999999</v>
      </c>
      <c r="R1480" s="7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15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140"/>
        <v>41754.745243055557</v>
      </c>
      <c r="L1481" s="13">
        <f t="shared" si="141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11">
        <f t="shared" si="138"/>
        <v>137.375</v>
      </c>
      <c r="R1481" s="7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15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140"/>
        <v>41464.934016203704</v>
      </c>
      <c r="L1482" s="13">
        <f t="shared" si="141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11">
        <f t="shared" si="138"/>
        <v>117.04040000000001</v>
      </c>
      <c r="R1482" s="7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15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140"/>
        <v>41550.922974537039</v>
      </c>
      <c r="L1483" s="13">
        <f t="shared" si="141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11">
        <f t="shared" si="138"/>
        <v>2.1</v>
      </c>
      <c r="R1483" s="7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15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140"/>
        <v>41136.85805555556</v>
      </c>
      <c r="L1484" s="13">
        <f t="shared" si="141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11">
        <f t="shared" si="138"/>
        <v>0.1</v>
      </c>
      <c r="R1484" s="7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15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140"/>
        <v>42548.192997685182</v>
      </c>
      <c r="L1485" s="13">
        <f t="shared" si="141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11">
        <f t="shared" si="138"/>
        <v>0.7142857142857143</v>
      </c>
      <c r="R1485" s="7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5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140"/>
        <v>41053.200960648144</v>
      </c>
      <c r="L1486" s="13">
        <f t="shared" si="141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11">
        <f t="shared" si="138"/>
        <v>0</v>
      </c>
      <c r="R1486" s="7">
        <f t="shared" si="139"/>
        <v>0</v>
      </c>
      <c r="S1486" t="str">
        <f t="shared" si="142"/>
        <v>publishing</v>
      </c>
      <c r="T1486" t="str">
        <f t="shared" si="143"/>
        <v>fiction</v>
      </c>
    </row>
    <row r="1487" spans="1:20" ht="15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140"/>
        <v>42130.795983796299</v>
      </c>
      <c r="L1487" s="13">
        <f t="shared" si="141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11">
        <f t="shared" si="138"/>
        <v>2.2388059701492535</v>
      </c>
      <c r="R1487" s="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15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140"/>
        <v>42032.168530092589</v>
      </c>
      <c r="L1488" s="13">
        <f t="shared" si="141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11">
        <f t="shared" si="138"/>
        <v>0.24</v>
      </c>
      <c r="R1488" s="7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15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140"/>
        <v>42554.917488425926</v>
      </c>
      <c r="L1489" s="13">
        <f t="shared" si="141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11">
        <f t="shared" si="138"/>
        <v>0</v>
      </c>
      <c r="R1489" s="7">
        <f t="shared" si="139"/>
        <v>0</v>
      </c>
      <c r="S1489" t="str">
        <f t="shared" si="142"/>
        <v>publishing</v>
      </c>
      <c r="T1489" t="str">
        <f t="shared" si="143"/>
        <v>fiction</v>
      </c>
    </row>
    <row r="1490" spans="1:20" ht="15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140"/>
        <v>41614.563194444447</v>
      </c>
      <c r="L1490" s="13">
        <f t="shared" si="141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11">
        <f t="shared" si="138"/>
        <v>2.4</v>
      </c>
      <c r="R1490" s="7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15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140"/>
        <v>41198.611712962964</v>
      </c>
      <c r="L1491" s="13">
        <f t="shared" si="141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11">
        <f t="shared" si="138"/>
        <v>0</v>
      </c>
      <c r="R1491" s="7">
        <f t="shared" si="139"/>
        <v>0</v>
      </c>
      <c r="S1491" t="str">
        <f t="shared" si="142"/>
        <v>publishing</v>
      </c>
      <c r="T1491" t="str">
        <f t="shared" si="143"/>
        <v>fiction</v>
      </c>
    </row>
    <row r="1492" spans="1:20" ht="15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140"/>
        <v>41520.561041666668</v>
      </c>
      <c r="L1492" s="13">
        <f t="shared" si="141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11">
        <f t="shared" si="138"/>
        <v>30.862068965517242</v>
      </c>
      <c r="R1492" s="7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15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140"/>
        <v>41991.713460648149</v>
      </c>
      <c r="L1493" s="13">
        <f t="shared" si="141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11">
        <f t="shared" si="138"/>
        <v>8.3333333333333321</v>
      </c>
      <c r="R1493" s="7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15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140"/>
        <v>40682.884791666671</v>
      </c>
      <c r="L1494" s="13">
        <f t="shared" si="141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11">
        <f t="shared" si="138"/>
        <v>0.75</v>
      </c>
      <c r="R1494" s="7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15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140"/>
        <v>41411.866608796299</v>
      </c>
      <c r="L1495" s="13">
        <f t="shared" si="141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11">
        <f t="shared" si="138"/>
        <v>0</v>
      </c>
      <c r="R1495" s="7">
        <f t="shared" si="139"/>
        <v>0</v>
      </c>
      <c r="S1495" t="str">
        <f t="shared" si="142"/>
        <v>publishing</v>
      </c>
      <c r="T1495" t="str">
        <f t="shared" si="143"/>
        <v>fiction</v>
      </c>
    </row>
    <row r="1496" spans="1:20" ht="15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140"/>
        <v>42067.722372685181</v>
      </c>
      <c r="L1496" s="13">
        <f t="shared" si="141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11">
        <f t="shared" si="138"/>
        <v>8.9</v>
      </c>
      <c r="R1496" s="7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15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140"/>
        <v>40752.789710648147</v>
      </c>
      <c r="L1497" s="13">
        <f t="shared" si="141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11">
        <f t="shared" si="138"/>
        <v>0</v>
      </c>
      <c r="R1497" s="7">
        <f t="shared" si="139"/>
        <v>0</v>
      </c>
      <c r="S1497" t="str">
        <f t="shared" si="142"/>
        <v>publishing</v>
      </c>
      <c r="T1497" t="str">
        <f t="shared" si="143"/>
        <v>fiction</v>
      </c>
    </row>
    <row r="1498" spans="1:20" ht="15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140"/>
        <v>41838.475219907406</v>
      </c>
      <c r="L1498" s="13">
        <f t="shared" si="141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11">
        <f t="shared" si="138"/>
        <v>0</v>
      </c>
      <c r="R1498" s="7">
        <f t="shared" si="139"/>
        <v>0</v>
      </c>
      <c r="S1498" t="str">
        <f t="shared" si="142"/>
        <v>publishing</v>
      </c>
      <c r="T1498" t="str">
        <f t="shared" si="143"/>
        <v>fiction</v>
      </c>
    </row>
    <row r="1499" spans="1:20" ht="15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140"/>
        <v>41444.64261574074</v>
      </c>
      <c r="L1499" s="13">
        <f t="shared" si="141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11">
        <f t="shared" si="138"/>
        <v>6.6666666666666671E-3</v>
      </c>
      <c r="R1499" s="7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15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140"/>
        <v>41840.983541666668</v>
      </c>
      <c r="L1500" s="13">
        <f t="shared" si="141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11">
        <f t="shared" si="138"/>
        <v>1.9</v>
      </c>
      <c r="R1500" s="7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15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140"/>
        <v>42527.007326388892</v>
      </c>
      <c r="L1501" s="13">
        <f t="shared" si="141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11">
        <f t="shared" si="138"/>
        <v>0.25</v>
      </c>
      <c r="R1501" s="7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15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140"/>
        <v>41365.904594907406</v>
      </c>
      <c r="L1502" s="13">
        <f t="shared" si="141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11">
        <f t="shared" si="138"/>
        <v>25.035714285714285</v>
      </c>
      <c r="R1502" s="7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15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140"/>
        <v>42163.583599537036</v>
      </c>
      <c r="L1503" s="13">
        <f t="shared" si="141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11">
        <f t="shared" si="138"/>
        <v>166.33076923076925</v>
      </c>
      <c r="R1503" s="7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15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140"/>
        <v>42426.542592592596</v>
      </c>
      <c r="L1504" s="13">
        <f t="shared" si="141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11">
        <f t="shared" si="138"/>
        <v>101.44545454545455</v>
      </c>
      <c r="R1504" s="7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15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140"/>
        <v>42606.347233796296</v>
      </c>
      <c r="L1505" s="13">
        <f t="shared" si="141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11">
        <f t="shared" si="138"/>
        <v>107.89146666666667</v>
      </c>
      <c r="R1505" s="7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15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140"/>
        <v>41772.657685185186</v>
      </c>
      <c r="L1506" s="13">
        <f t="shared" si="141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11">
        <f t="shared" si="138"/>
        <v>277.93846153846158</v>
      </c>
      <c r="R1506" s="7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15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140"/>
        <v>42414.44332175926</v>
      </c>
      <c r="L1507" s="13">
        <f t="shared" si="141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11">
        <f t="shared" si="138"/>
        <v>103.58125</v>
      </c>
      <c r="R1507" s="7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15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140"/>
        <v>41814.785925925928</v>
      </c>
      <c r="L1508" s="13">
        <f t="shared" si="141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11">
        <f t="shared" si="138"/>
        <v>111.4</v>
      </c>
      <c r="R1508" s="7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15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140"/>
        <v>40254.450335648151</v>
      </c>
      <c r="L1509" s="13">
        <f t="shared" si="141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11">
        <f t="shared" si="138"/>
        <v>215</v>
      </c>
      <c r="R1509" s="7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15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140"/>
        <v>41786.614363425928</v>
      </c>
      <c r="L1510" s="13">
        <f t="shared" si="141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11">
        <f t="shared" si="138"/>
        <v>110.76216216216217</v>
      </c>
      <c r="R1510" s="7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15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140"/>
        <v>42751.533391203702</v>
      </c>
      <c r="L1511" s="13">
        <f t="shared" si="141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11">
        <f t="shared" si="138"/>
        <v>123.64125714285714</v>
      </c>
      <c r="R1511" s="7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15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140"/>
        <v>41809.385162037033</v>
      </c>
      <c r="L1512" s="13">
        <f t="shared" si="141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11">
        <f t="shared" si="138"/>
        <v>101.03500000000001</v>
      </c>
      <c r="R1512" s="7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15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140"/>
        <v>42296.583379629628</v>
      </c>
      <c r="L1513" s="13">
        <f t="shared" si="141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11">
        <f t="shared" si="138"/>
        <v>111.79285714285714</v>
      </c>
      <c r="R1513" s="7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15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140"/>
        <v>42741.684479166666</v>
      </c>
      <c r="L1514" s="13">
        <f t="shared" si="141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11">
        <f t="shared" si="138"/>
        <v>558.7714285714286</v>
      </c>
      <c r="R1514" s="7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15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140"/>
        <v>41806.637337962966</v>
      </c>
      <c r="L1515" s="13">
        <f t="shared" si="141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11">
        <f t="shared" si="138"/>
        <v>150.01875000000001</v>
      </c>
      <c r="R1515" s="7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15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140"/>
        <v>42234.597685185188</v>
      </c>
      <c r="L1516" s="13">
        <f t="shared" si="141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11">
        <f t="shared" si="138"/>
        <v>106.476</v>
      </c>
      <c r="R1516" s="7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15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140"/>
        <v>42415.253437499996</v>
      </c>
      <c r="L1517" s="13">
        <f t="shared" si="141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11">
        <f t="shared" si="138"/>
        <v>157.18899999999999</v>
      </c>
      <c r="R1517" s="7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15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140"/>
        <v>42619.466342592597</v>
      </c>
      <c r="L1518" s="13">
        <f t="shared" si="141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11">
        <f t="shared" si="138"/>
        <v>108.65882352941176</v>
      </c>
      <c r="R1518" s="7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15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140"/>
        <v>41948.56658564815</v>
      </c>
      <c r="L1519" s="13">
        <f t="shared" si="141"/>
        <v>41979.25</v>
      </c>
      <c r="M1519" t="b">
        <v>1</v>
      </c>
      <c r="N1519">
        <v>615</v>
      </c>
      <c r="O1519" t="b">
        <v>1</v>
      </c>
      <c r="P1519" t="s">
        <v>8285</v>
      </c>
      <c r="Q1519" s="11">
        <f t="shared" si="138"/>
        <v>161.97999999999999</v>
      </c>
      <c r="R1519" s="7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15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140"/>
        <v>41760.8200462963</v>
      </c>
      <c r="L1520" s="13">
        <f t="shared" si="141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11">
        <f t="shared" si="138"/>
        <v>205.36666666666665</v>
      </c>
      <c r="R1520" s="7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15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140"/>
        <v>41782.741701388892</v>
      </c>
      <c r="L1521" s="13">
        <f t="shared" si="141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11">
        <f t="shared" si="138"/>
        <v>103.36388888888889</v>
      </c>
      <c r="R1521" s="7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15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140"/>
        <v>41955.857789351852</v>
      </c>
      <c r="L1522" s="13">
        <f t="shared" si="141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11">
        <f t="shared" si="138"/>
        <v>103.47222222222223</v>
      </c>
      <c r="R1522" s="7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15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140"/>
        <v>42493.167719907404</v>
      </c>
      <c r="L1523" s="13">
        <f t="shared" si="141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11">
        <f t="shared" si="138"/>
        <v>106.81333333333333</v>
      </c>
      <c r="R1523" s="7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15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140"/>
        <v>41899.830312500002</v>
      </c>
      <c r="L1524" s="13">
        <f t="shared" si="141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11">
        <f t="shared" si="138"/>
        <v>138.96574712643678</v>
      </c>
      <c r="R1524" s="7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15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140"/>
        <v>41964.751342592594</v>
      </c>
      <c r="L1525" s="13">
        <f t="shared" si="141"/>
        <v>41996</v>
      </c>
      <c r="M1525" t="b">
        <v>1</v>
      </c>
      <c r="N1525">
        <v>241</v>
      </c>
      <c r="O1525" t="b">
        <v>1</v>
      </c>
      <c r="P1525" t="s">
        <v>8285</v>
      </c>
      <c r="Q1525" s="11">
        <f t="shared" si="138"/>
        <v>124.84324324324325</v>
      </c>
      <c r="R1525" s="7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15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140"/>
        <v>42756.501041666663</v>
      </c>
      <c r="L1526" s="13">
        <f t="shared" si="141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11">
        <f t="shared" si="138"/>
        <v>206.99999999999997</v>
      </c>
      <c r="R1526" s="7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15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140"/>
        <v>42570.702986111108</v>
      </c>
      <c r="L1527" s="13">
        <f t="shared" si="141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11">
        <f t="shared" si="138"/>
        <v>174.00576923076923</v>
      </c>
      <c r="R1527" s="7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15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140"/>
        <v>42339.276006944448</v>
      </c>
      <c r="L1528" s="13">
        <f t="shared" si="141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11">
        <f t="shared" si="138"/>
        <v>120.32608695652173</v>
      </c>
      <c r="R1528" s="7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15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140"/>
        <v>42780.600532407407</v>
      </c>
      <c r="L1529" s="13">
        <f t="shared" si="141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11">
        <f t="shared" si="138"/>
        <v>110.44428571428573</v>
      </c>
      <c r="R1529" s="7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15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140"/>
        <v>42736.732893518521</v>
      </c>
      <c r="L1530" s="13">
        <f t="shared" si="141"/>
        <v>42767</v>
      </c>
      <c r="M1530" t="b">
        <v>1</v>
      </c>
      <c r="N1530">
        <v>160</v>
      </c>
      <c r="O1530" t="b">
        <v>1</v>
      </c>
      <c r="P1530" t="s">
        <v>8285</v>
      </c>
      <c r="Q1530" s="11">
        <f t="shared" si="138"/>
        <v>281.56666666666666</v>
      </c>
      <c r="R1530" s="7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15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140"/>
        <v>42052.628703703704</v>
      </c>
      <c r="L1531" s="13">
        <f t="shared" si="141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11">
        <f t="shared" si="138"/>
        <v>100.67894736842105</v>
      </c>
      <c r="R1531" s="7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15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140"/>
        <v>42275.767303240747</v>
      </c>
      <c r="L1532" s="13">
        <f t="shared" si="141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11">
        <f t="shared" si="138"/>
        <v>134.82571428571427</v>
      </c>
      <c r="R1532" s="7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15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140"/>
        <v>41941.802384259259</v>
      </c>
      <c r="L1533" s="13">
        <f t="shared" si="141"/>
        <v>41974.125</v>
      </c>
      <c r="M1533" t="b">
        <v>1</v>
      </c>
      <c r="N1533">
        <v>73</v>
      </c>
      <c r="O1533" t="b">
        <v>1</v>
      </c>
      <c r="P1533" t="s">
        <v>8285</v>
      </c>
      <c r="Q1533" s="11">
        <f t="shared" si="138"/>
        <v>175.95744680851064</v>
      </c>
      <c r="R1533" s="7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15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140"/>
        <v>42391.475289351853</v>
      </c>
      <c r="L1534" s="13">
        <f t="shared" si="141"/>
        <v>42415.625</v>
      </c>
      <c r="M1534" t="b">
        <v>1</v>
      </c>
      <c r="N1534">
        <v>294</v>
      </c>
      <c r="O1534" t="b">
        <v>1</v>
      </c>
      <c r="P1534" t="s">
        <v>8285</v>
      </c>
      <c r="Q1534" s="11">
        <f t="shared" si="138"/>
        <v>484.02000000000004</v>
      </c>
      <c r="R1534" s="7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15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140"/>
        <v>42443.00204861111</v>
      </c>
      <c r="L1535" s="13">
        <f t="shared" si="141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11">
        <f t="shared" si="138"/>
        <v>145.14000000000001</v>
      </c>
      <c r="R1535" s="7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15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140"/>
        <v>42221.67432870371</v>
      </c>
      <c r="L1536" s="13">
        <f t="shared" si="141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11">
        <f t="shared" si="138"/>
        <v>417.73333333333335</v>
      </c>
      <c r="R1536" s="7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15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140"/>
        <v>42484.829062500001</v>
      </c>
      <c r="L1537" s="13">
        <f t="shared" si="141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11">
        <f t="shared" si="138"/>
        <v>132.42499999999998</v>
      </c>
      <c r="R1537" s="7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15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140"/>
        <v>42213.802199074074</v>
      </c>
      <c r="L1538" s="13">
        <f t="shared" si="141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11">
        <f t="shared" ref="Q1538:Q1601" si="144">(E1538/D1538)*100</f>
        <v>250.30841666666666</v>
      </c>
      <c r="R1538" s="7">
        <f t="shared" ref="R1538:R1601" si="145">IFERROR(E1538/N1538,0)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15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146">(((J1539/60)/60)/24)+DATE(1970,1,1)</f>
        <v>42552.315127314811</v>
      </c>
      <c r="L1539" s="13">
        <f t="shared" ref="L1539:L1602" si="14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11">
        <f t="shared" si="144"/>
        <v>179.9</v>
      </c>
      <c r="R1539" s="7">
        <f t="shared" si="145"/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RIGHT(P1539,LEN(P1539)-SEARCH("/",P1539))</f>
        <v>photobooks</v>
      </c>
    </row>
    <row r="1540" spans="1:20" ht="15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146"/>
        <v>41981.782060185185</v>
      </c>
      <c r="L1540" s="13">
        <f t="shared" si="14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11">
        <f t="shared" si="144"/>
        <v>102.62857142857142</v>
      </c>
      <c r="R1540" s="7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15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146"/>
        <v>42705.919201388882</v>
      </c>
      <c r="L1541" s="13">
        <f t="shared" si="14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11">
        <f t="shared" si="144"/>
        <v>135.98609999999999</v>
      </c>
      <c r="R1541" s="7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15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146"/>
        <v>41939.00712962963</v>
      </c>
      <c r="L1542" s="13">
        <f t="shared" si="14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11">
        <f t="shared" si="144"/>
        <v>117.86666666666667</v>
      </c>
      <c r="R1542" s="7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15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146"/>
        <v>41974.712245370371</v>
      </c>
      <c r="L1543" s="13">
        <f t="shared" si="14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11">
        <f t="shared" si="144"/>
        <v>3.3333333333333333E-2</v>
      </c>
      <c r="R1543" s="7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15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146"/>
        <v>42170.996527777781</v>
      </c>
      <c r="L1544" s="13">
        <f t="shared" si="14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11">
        <f t="shared" si="144"/>
        <v>4</v>
      </c>
      <c r="R1544" s="7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15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146"/>
        <v>41935.509652777779</v>
      </c>
      <c r="L1545" s="13">
        <f t="shared" si="14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11">
        <f t="shared" si="144"/>
        <v>0.44444444444444442</v>
      </c>
      <c r="R1545" s="7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15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146"/>
        <v>42053.051203703704</v>
      </c>
      <c r="L1546" s="13">
        <f t="shared" si="14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11">
        <f t="shared" si="144"/>
        <v>0</v>
      </c>
      <c r="R1546" s="7">
        <f t="shared" si="145"/>
        <v>0</v>
      </c>
      <c r="S1546" t="str">
        <f t="shared" si="148"/>
        <v>photography</v>
      </c>
      <c r="T1546" t="str">
        <f t="shared" si="149"/>
        <v>nature</v>
      </c>
    </row>
    <row r="1547" spans="1:20" ht="15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146"/>
        <v>42031.884652777779</v>
      </c>
      <c r="L1547" s="13">
        <f t="shared" si="14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11">
        <f t="shared" si="144"/>
        <v>3.3333333333333333E-2</v>
      </c>
      <c r="R1547" s="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15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146"/>
        <v>41839.212951388887</v>
      </c>
      <c r="L1548" s="13">
        <f t="shared" si="14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11">
        <f t="shared" si="144"/>
        <v>28.9</v>
      </c>
      <c r="R1548" s="7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15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146"/>
        <v>42782.426875000005</v>
      </c>
      <c r="L1549" s="13">
        <f t="shared" si="14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11">
        <f t="shared" si="144"/>
        <v>0</v>
      </c>
      <c r="R1549" s="7">
        <f t="shared" si="145"/>
        <v>0</v>
      </c>
      <c r="S1549" t="str">
        <f t="shared" si="148"/>
        <v>photography</v>
      </c>
      <c r="T1549" t="str">
        <f t="shared" si="149"/>
        <v>nature</v>
      </c>
    </row>
    <row r="1550" spans="1:20" ht="15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146"/>
        <v>42286.88217592593</v>
      </c>
      <c r="L1550" s="13">
        <f t="shared" si="14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11">
        <f t="shared" si="144"/>
        <v>8.5714285714285712</v>
      </c>
      <c r="R1550" s="7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15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146"/>
        <v>42281.136099537034</v>
      </c>
      <c r="L1551" s="13">
        <f t="shared" si="14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11">
        <f t="shared" si="144"/>
        <v>34</v>
      </c>
      <c r="R1551" s="7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15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146"/>
        <v>42472.449467592596</v>
      </c>
      <c r="L1552" s="13">
        <f t="shared" si="14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11">
        <f t="shared" si="144"/>
        <v>13.466666666666665</v>
      </c>
      <c r="R1552" s="7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15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146"/>
        <v>42121.824525462958</v>
      </c>
      <c r="L1553" s="13">
        <f t="shared" si="14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11">
        <f t="shared" si="144"/>
        <v>0</v>
      </c>
      <c r="R1553" s="7">
        <f t="shared" si="145"/>
        <v>0</v>
      </c>
      <c r="S1553" t="str">
        <f t="shared" si="148"/>
        <v>photography</v>
      </c>
      <c r="T1553" t="str">
        <f t="shared" si="149"/>
        <v>nature</v>
      </c>
    </row>
    <row r="1554" spans="1:20" ht="15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146"/>
        <v>41892.688750000001</v>
      </c>
      <c r="L1554" s="13">
        <f t="shared" si="14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11">
        <f t="shared" si="144"/>
        <v>49.186046511627907</v>
      </c>
      <c r="R1554" s="7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15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146"/>
        <v>42219.282951388886</v>
      </c>
      <c r="L1555" s="13">
        <f t="shared" si="14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11">
        <f t="shared" si="144"/>
        <v>0</v>
      </c>
      <c r="R1555" s="7">
        <f t="shared" si="145"/>
        <v>0</v>
      </c>
      <c r="S1555" t="str">
        <f t="shared" si="148"/>
        <v>photography</v>
      </c>
      <c r="T1555" t="str">
        <f t="shared" si="149"/>
        <v>nature</v>
      </c>
    </row>
    <row r="1556" spans="1:20" ht="15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146"/>
        <v>42188.252199074079</v>
      </c>
      <c r="L1556" s="13">
        <f t="shared" si="14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11">
        <f t="shared" si="144"/>
        <v>0</v>
      </c>
      <c r="R1556" s="7">
        <f t="shared" si="145"/>
        <v>0</v>
      </c>
      <c r="S1556" t="str">
        <f t="shared" si="148"/>
        <v>photography</v>
      </c>
      <c r="T1556" t="str">
        <f t="shared" si="149"/>
        <v>nature</v>
      </c>
    </row>
    <row r="1557" spans="1:20" ht="15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146"/>
        <v>42241.613796296297</v>
      </c>
      <c r="L1557" s="13">
        <f t="shared" si="14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11">
        <f t="shared" si="144"/>
        <v>0</v>
      </c>
      <c r="R1557" s="7">
        <f t="shared" si="145"/>
        <v>0</v>
      </c>
      <c r="S1557" t="str">
        <f t="shared" si="148"/>
        <v>photography</v>
      </c>
      <c r="T1557" t="str">
        <f t="shared" si="149"/>
        <v>nature</v>
      </c>
    </row>
    <row r="1558" spans="1:20" ht="15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146"/>
        <v>42525.153055555551</v>
      </c>
      <c r="L1558" s="13">
        <f t="shared" si="14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11">
        <f t="shared" si="144"/>
        <v>45.133333333333333</v>
      </c>
      <c r="R1558" s="7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15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146"/>
        <v>41871.65315972222</v>
      </c>
      <c r="L1559" s="13">
        <f t="shared" si="14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11">
        <f t="shared" si="144"/>
        <v>4</v>
      </c>
      <c r="R1559" s="7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15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146"/>
        <v>42185.397673611107</v>
      </c>
      <c r="L1560" s="13">
        <f t="shared" si="14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11">
        <f t="shared" si="144"/>
        <v>4.666666666666667</v>
      </c>
      <c r="R1560" s="7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15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146"/>
        <v>42108.05322916666</v>
      </c>
      <c r="L1561" s="13">
        <f t="shared" si="14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11">
        <f t="shared" si="144"/>
        <v>0.33333333333333337</v>
      </c>
      <c r="R1561" s="7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15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146"/>
        <v>41936.020752314813</v>
      </c>
      <c r="L1562" s="13">
        <f t="shared" si="14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11">
        <f t="shared" si="144"/>
        <v>3.7600000000000002</v>
      </c>
      <c r="R1562" s="7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15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146"/>
        <v>41555.041701388887</v>
      </c>
      <c r="L1563" s="13">
        <f t="shared" si="14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11">
        <f t="shared" si="144"/>
        <v>0.67</v>
      </c>
      <c r="R1563" s="7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15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146"/>
        <v>40079.566157407404</v>
      </c>
      <c r="L1564" s="13">
        <f t="shared" si="14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11">
        <f t="shared" si="144"/>
        <v>0</v>
      </c>
      <c r="R1564" s="7">
        <f t="shared" si="145"/>
        <v>0</v>
      </c>
      <c r="S1564" t="str">
        <f t="shared" si="148"/>
        <v>publishing</v>
      </c>
      <c r="T1564" t="str">
        <f t="shared" si="149"/>
        <v>art books</v>
      </c>
    </row>
    <row r="1565" spans="1:20" ht="15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146"/>
        <v>41652.742488425924</v>
      </c>
      <c r="L1565" s="13">
        <f t="shared" si="14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11">
        <f t="shared" si="144"/>
        <v>1.4166666666666665</v>
      </c>
      <c r="R1565" s="7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15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146"/>
        <v>42121.367002314815</v>
      </c>
      <c r="L1566" s="13">
        <f t="shared" si="14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11">
        <f t="shared" si="144"/>
        <v>0.1</v>
      </c>
      <c r="R1566" s="7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15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146"/>
        <v>40672.729872685188</v>
      </c>
      <c r="L1567" s="13">
        <f t="shared" si="14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11">
        <f t="shared" si="144"/>
        <v>2.5</v>
      </c>
      <c r="R1567" s="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15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146"/>
        <v>42549.916712962964</v>
      </c>
      <c r="L1568" s="13">
        <f t="shared" si="14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11">
        <f t="shared" si="144"/>
        <v>21.25</v>
      </c>
      <c r="R1568" s="7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15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146"/>
        <v>41671.936863425923</v>
      </c>
      <c r="L1569" s="13">
        <f t="shared" si="147"/>
        <v>41687</v>
      </c>
      <c r="M1569" t="b">
        <v>0</v>
      </c>
      <c r="N1569">
        <v>13</v>
      </c>
      <c r="O1569" t="b">
        <v>0</v>
      </c>
      <c r="P1569" t="s">
        <v>8290</v>
      </c>
      <c r="Q1569" s="11">
        <f t="shared" si="144"/>
        <v>4.117647058823529</v>
      </c>
      <c r="R1569" s="7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15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146"/>
        <v>41962.062326388885</v>
      </c>
      <c r="L1570" s="13">
        <f t="shared" si="14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11">
        <f t="shared" si="144"/>
        <v>13.639999999999999</v>
      </c>
      <c r="R1570" s="7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5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146"/>
        <v>41389.679560185185</v>
      </c>
      <c r="L1571" s="13">
        <f t="shared" si="14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11">
        <f t="shared" si="144"/>
        <v>0</v>
      </c>
      <c r="R1571" s="7">
        <f t="shared" si="145"/>
        <v>0</v>
      </c>
      <c r="S1571" t="str">
        <f t="shared" si="148"/>
        <v>publishing</v>
      </c>
      <c r="T1571" t="str">
        <f t="shared" si="149"/>
        <v>art books</v>
      </c>
    </row>
    <row r="1572" spans="1:20" ht="15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146"/>
        <v>42438.813449074078</v>
      </c>
      <c r="L1572" s="13">
        <f t="shared" si="14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11">
        <f t="shared" si="144"/>
        <v>41.4</v>
      </c>
      <c r="R1572" s="7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15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146"/>
        <v>42144.769479166673</v>
      </c>
      <c r="L1573" s="13">
        <f t="shared" si="14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11">
        <f t="shared" si="144"/>
        <v>0.66115702479338845</v>
      </c>
      <c r="R1573" s="7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15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146"/>
        <v>42404.033090277779</v>
      </c>
      <c r="L1574" s="13">
        <f t="shared" si="14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11">
        <f t="shared" si="144"/>
        <v>5</v>
      </c>
      <c r="R1574" s="7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15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146"/>
        <v>42786.000023148154</v>
      </c>
      <c r="L1575" s="13">
        <f t="shared" si="14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11">
        <f t="shared" si="144"/>
        <v>2.4777777777777779</v>
      </c>
      <c r="R1575" s="7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15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146"/>
        <v>42017.927418981482</v>
      </c>
      <c r="L1576" s="13">
        <f t="shared" si="14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11">
        <f t="shared" si="144"/>
        <v>5.0599999999999996</v>
      </c>
      <c r="R1576" s="7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15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146"/>
        <v>41799.524259259262</v>
      </c>
      <c r="L1577" s="13">
        <f t="shared" si="14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11">
        <f t="shared" si="144"/>
        <v>22.91</v>
      </c>
      <c r="R1577" s="7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15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146"/>
        <v>42140.879259259258</v>
      </c>
      <c r="L1578" s="13">
        <f t="shared" si="14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11">
        <f t="shared" si="144"/>
        <v>13</v>
      </c>
      <c r="R1578" s="7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15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146"/>
        <v>41054.847777777781</v>
      </c>
      <c r="L1579" s="13">
        <f t="shared" si="14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11">
        <f t="shared" si="144"/>
        <v>0.54999999999999993</v>
      </c>
      <c r="R1579" s="7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15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146"/>
        <v>40399.065868055557</v>
      </c>
      <c r="L1580" s="13">
        <f t="shared" si="14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11">
        <f t="shared" si="144"/>
        <v>10.806536636794938</v>
      </c>
      <c r="R1580" s="7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15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146"/>
        <v>41481.996423611112</v>
      </c>
      <c r="L1581" s="13">
        <f t="shared" si="14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11">
        <f t="shared" si="144"/>
        <v>0.84008400840084008</v>
      </c>
      <c r="R1581" s="7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15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146"/>
        <v>40990.050069444449</v>
      </c>
      <c r="L1582" s="13">
        <f t="shared" si="14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11">
        <f t="shared" si="144"/>
        <v>0</v>
      </c>
      <c r="R1582" s="7">
        <f t="shared" si="145"/>
        <v>0</v>
      </c>
      <c r="S1582" t="str">
        <f t="shared" si="148"/>
        <v>publishing</v>
      </c>
      <c r="T1582" t="str">
        <f t="shared" si="149"/>
        <v>art books</v>
      </c>
    </row>
    <row r="1583" spans="1:20" ht="15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146"/>
        <v>42325.448958333334</v>
      </c>
      <c r="L1583" s="13">
        <f t="shared" si="14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11">
        <f t="shared" si="144"/>
        <v>0.5</v>
      </c>
      <c r="R1583" s="7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15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146"/>
        <v>42246.789965277778</v>
      </c>
      <c r="L1584" s="13">
        <f t="shared" si="14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11">
        <f t="shared" si="144"/>
        <v>9.3000000000000007</v>
      </c>
      <c r="R1584" s="7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15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146"/>
        <v>41877.904988425929</v>
      </c>
      <c r="L1585" s="13">
        <f t="shared" si="14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11">
        <f t="shared" si="144"/>
        <v>7.4999999999999997E-2</v>
      </c>
      <c r="R1585" s="7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15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146"/>
        <v>41779.649317129632</v>
      </c>
      <c r="L1586" s="13">
        <f t="shared" si="14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11">
        <f t="shared" si="144"/>
        <v>0</v>
      </c>
      <c r="R1586" s="7">
        <f t="shared" si="145"/>
        <v>0</v>
      </c>
      <c r="S1586" t="str">
        <f t="shared" si="148"/>
        <v>photography</v>
      </c>
      <c r="T1586" t="str">
        <f t="shared" si="149"/>
        <v>places</v>
      </c>
    </row>
    <row r="1587" spans="1:20" ht="15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146"/>
        <v>42707.895462962959</v>
      </c>
      <c r="L1587" s="13">
        <f t="shared" si="14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11">
        <f t="shared" si="144"/>
        <v>79</v>
      </c>
      <c r="R1587" s="7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15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146"/>
        <v>42069.104421296302</v>
      </c>
      <c r="L1588" s="13">
        <f t="shared" si="14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11">
        <f t="shared" si="144"/>
        <v>0</v>
      </c>
      <c r="R1588" s="7">
        <f t="shared" si="145"/>
        <v>0</v>
      </c>
      <c r="S1588" t="str">
        <f t="shared" si="148"/>
        <v>photography</v>
      </c>
      <c r="T1588" t="str">
        <f t="shared" si="149"/>
        <v>places</v>
      </c>
    </row>
    <row r="1589" spans="1:20" ht="15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146"/>
        <v>41956.950983796298</v>
      </c>
      <c r="L1589" s="13">
        <f t="shared" si="14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11">
        <f t="shared" si="144"/>
        <v>1.3333333333333334E-2</v>
      </c>
      <c r="R1589" s="7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15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146"/>
        <v>42005.24998842593</v>
      </c>
      <c r="L1590" s="13">
        <f t="shared" si="14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11">
        <f t="shared" si="144"/>
        <v>0</v>
      </c>
      <c r="R1590" s="7">
        <f t="shared" si="145"/>
        <v>0</v>
      </c>
      <c r="S1590" t="str">
        <f t="shared" si="148"/>
        <v>photography</v>
      </c>
      <c r="T1590" t="str">
        <f t="shared" si="149"/>
        <v>places</v>
      </c>
    </row>
    <row r="1591" spans="1:20" ht="15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146"/>
        <v>42256.984791666662</v>
      </c>
      <c r="L1591" s="13">
        <f t="shared" si="14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11">
        <f t="shared" si="144"/>
        <v>0</v>
      </c>
      <c r="R1591" s="7">
        <f t="shared" si="145"/>
        <v>0</v>
      </c>
      <c r="S1591" t="str">
        <f t="shared" si="148"/>
        <v>photography</v>
      </c>
      <c r="T1591" t="str">
        <f t="shared" si="149"/>
        <v>places</v>
      </c>
    </row>
    <row r="1592" spans="1:20" ht="15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146"/>
        <v>42240.857222222221</v>
      </c>
      <c r="L1592" s="13">
        <f t="shared" si="14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11">
        <f t="shared" si="144"/>
        <v>1.7000000000000002</v>
      </c>
      <c r="R1592" s="7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15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146"/>
        <v>42433.726168981477</v>
      </c>
      <c r="L1593" s="13">
        <f t="shared" si="14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11">
        <f t="shared" si="144"/>
        <v>29.228571428571428</v>
      </c>
      <c r="R1593" s="7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15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146"/>
        <v>42046.072743055556</v>
      </c>
      <c r="L1594" s="13">
        <f t="shared" si="14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11">
        <f t="shared" si="144"/>
        <v>0</v>
      </c>
      <c r="R1594" s="7">
        <f t="shared" si="145"/>
        <v>0</v>
      </c>
      <c r="S1594" t="str">
        <f t="shared" si="148"/>
        <v>photography</v>
      </c>
      <c r="T1594" t="str">
        <f t="shared" si="149"/>
        <v>places</v>
      </c>
    </row>
    <row r="1595" spans="1:20" ht="15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146"/>
        <v>42033.845543981486</v>
      </c>
      <c r="L1595" s="13">
        <f t="shared" si="14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11">
        <f t="shared" si="144"/>
        <v>1.3636363636363637E-2</v>
      </c>
      <c r="R1595" s="7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15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146"/>
        <v>42445.712754629625</v>
      </c>
      <c r="L1596" s="13">
        <f t="shared" si="14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11">
        <f t="shared" si="144"/>
        <v>20.5</v>
      </c>
      <c r="R1596" s="7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15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146"/>
        <v>41780.050092592595</v>
      </c>
      <c r="L1597" s="13">
        <f t="shared" si="14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11">
        <f t="shared" si="144"/>
        <v>0.27999999999999997</v>
      </c>
      <c r="R1597" s="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15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146"/>
        <v>41941.430196759262</v>
      </c>
      <c r="L1598" s="13">
        <f t="shared" si="14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11">
        <f t="shared" si="144"/>
        <v>2.3076923076923079</v>
      </c>
      <c r="R1598" s="7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15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146"/>
        <v>42603.354131944448</v>
      </c>
      <c r="L1599" s="13">
        <f t="shared" si="14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11">
        <f t="shared" si="144"/>
        <v>0</v>
      </c>
      <c r="R1599" s="7">
        <f t="shared" si="145"/>
        <v>0</v>
      </c>
      <c r="S1599" t="str">
        <f t="shared" si="148"/>
        <v>photography</v>
      </c>
      <c r="T1599" t="str">
        <f t="shared" si="149"/>
        <v>places</v>
      </c>
    </row>
    <row r="1600" spans="1:20" ht="15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146"/>
        <v>42151.667337962965</v>
      </c>
      <c r="L1600" s="13">
        <f t="shared" si="14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11">
        <f t="shared" si="144"/>
        <v>0.125</v>
      </c>
      <c r="R1600" s="7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15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146"/>
        <v>42438.53907407407</v>
      </c>
      <c r="L1601" s="13">
        <f t="shared" si="14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11">
        <f t="shared" si="144"/>
        <v>0</v>
      </c>
      <c r="R1601" s="7">
        <f t="shared" si="145"/>
        <v>0</v>
      </c>
      <c r="S1601" t="str">
        <f t="shared" si="148"/>
        <v>photography</v>
      </c>
      <c r="T1601" t="str">
        <f t="shared" si="149"/>
        <v>places</v>
      </c>
    </row>
    <row r="1602" spans="1:20" ht="15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146"/>
        <v>41791.057314814818</v>
      </c>
      <c r="L1602" s="13">
        <f t="shared" si="14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11">
        <f t="shared" ref="Q1602:Q1665" si="150">(E1602/D1602)*100</f>
        <v>7.3400000000000007</v>
      </c>
      <c r="R1602" s="7">
        <f t="shared" ref="R1602:R1665" si="151">IFERROR(E1602/N1602,0)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15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52">(((J1603/60)/60)/24)+DATE(1970,1,1)</f>
        <v>40638.092974537038</v>
      </c>
      <c r="L1603" s="13">
        <f t="shared" ref="L1603:L1666" si="153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11">
        <f t="shared" si="150"/>
        <v>108.2492</v>
      </c>
      <c r="R1603" s="7">
        <f t="shared" si="151"/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RIGHT(P1603,LEN(P1603)-SEARCH("/",P1603))</f>
        <v>rock</v>
      </c>
    </row>
    <row r="1604" spans="1:20" ht="15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52"/>
        <v>40788.297650462962</v>
      </c>
      <c r="L1604" s="13">
        <f t="shared" si="15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11">
        <f t="shared" si="150"/>
        <v>100.16666666666667</v>
      </c>
      <c r="R1604" s="7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15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52"/>
        <v>40876.169664351852</v>
      </c>
      <c r="L1605" s="13">
        <f t="shared" si="15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11">
        <f t="shared" si="150"/>
        <v>100.03299999999999</v>
      </c>
      <c r="R1605" s="7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15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52"/>
        <v>40945.845312500001</v>
      </c>
      <c r="L1606" s="13">
        <f t="shared" si="15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11">
        <f t="shared" si="150"/>
        <v>122.10714285714286</v>
      </c>
      <c r="R1606" s="7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15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52"/>
        <v>40747.012881944444</v>
      </c>
      <c r="L1607" s="13">
        <f t="shared" si="15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11">
        <f t="shared" si="150"/>
        <v>100.69333333333334</v>
      </c>
      <c r="R1607" s="7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15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52"/>
        <v>40536.111550925925</v>
      </c>
      <c r="L1608" s="13">
        <f t="shared" si="15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11">
        <f t="shared" si="150"/>
        <v>101.004125</v>
      </c>
      <c r="R1608" s="7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15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52"/>
        <v>41053.80846064815</v>
      </c>
      <c r="L1609" s="13">
        <f t="shared" si="15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11">
        <f t="shared" si="150"/>
        <v>145.11000000000001</v>
      </c>
      <c r="R1609" s="7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15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52"/>
        <v>41607.83085648148</v>
      </c>
      <c r="L1610" s="13">
        <f t="shared" si="15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11">
        <f t="shared" si="150"/>
        <v>101.25</v>
      </c>
      <c r="R1610" s="7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15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52"/>
        <v>40796.001261574071</v>
      </c>
      <c r="L1611" s="13">
        <f t="shared" si="15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11">
        <f t="shared" si="150"/>
        <v>118.33333333333333</v>
      </c>
      <c r="R1611" s="7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15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52"/>
        <v>41228.924884259257</v>
      </c>
      <c r="L1612" s="13">
        <f t="shared" si="15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11">
        <f t="shared" si="150"/>
        <v>271.85000000000002</v>
      </c>
      <c r="R1612" s="7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5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52"/>
        <v>41409.00037037037</v>
      </c>
      <c r="L1613" s="13">
        <f t="shared" si="15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11">
        <f t="shared" si="150"/>
        <v>125.125</v>
      </c>
      <c r="R1613" s="7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15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52"/>
        <v>41246.874814814815</v>
      </c>
      <c r="L1614" s="13">
        <f t="shared" si="15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11">
        <f t="shared" si="150"/>
        <v>110.00000000000001</v>
      </c>
      <c r="R1614" s="7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15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52"/>
        <v>41082.069467592592</v>
      </c>
      <c r="L1615" s="13">
        <f t="shared" si="15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11">
        <f t="shared" si="150"/>
        <v>101.49999999999999</v>
      </c>
      <c r="R1615" s="7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15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52"/>
        <v>41794.981122685182</v>
      </c>
      <c r="L1616" s="13">
        <f t="shared" si="15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11">
        <f t="shared" si="150"/>
        <v>102.69999999999999</v>
      </c>
      <c r="R1616" s="7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15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52"/>
        <v>40845.050879629627</v>
      </c>
      <c r="L1617" s="13">
        <f t="shared" si="15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11">
        <f t="shared" si="150"/>
        <v>114.12500000000001</v>
      </c>
      <c r="R1617" s="7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15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52"/>
        <v>41194.715520833335</v>
      </c>
      <c r="L1618" s="13">
        <f t="shared" si="15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11">
        <f t="shared" si="150"/>
        <v>104.2</v>
      </c>
      <c r="R1618" s="7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15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52"/>
        <v>41546.664212962962</v>
      </c>
      <c r="L1619" s="13">
        <f t="shared" si="15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11">
        <f t="shared" si="150"/>
        <v>145.85714285714286</v>
      </c>
      <c r="R1619" s="7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15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52"/>
        <v>41301.654340277775</v>
      </c>
      <c r="L1620" s="13">
        <f t="shared" si="15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11">
        <f t="shared" si="150"/>
        <v>105.06666666666666</v>
      </c>
      <c r="R1620" s="7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15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52"/>
        <v>41876.18618055556</v>
      </c>
      <c r="L1621" s="13">
        <f t="shared" si="15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11">
        <f t="shared" si="150"/>
        <v>133.33333333333331</v>
      </c>
      <c r="R1621" s="7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15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52"/>
        <v>41321.339583333334</v>
      </c>
      <c r="L1622" s="13">
        <f t="shared" si="15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11">
        <f t="shared" si="150"/>
        <v>112.99999999999999</v>
      </c>
      <c r="R1622" s="7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15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52"/>
        <v>41003.60665509259</v>
      </c>
      <c r="L1623" s="13">
        <f t="shared" si="15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11">
        <f t="shared" si="150"/>
        <v>121.2</v>
      </c>
      <c r="R1623" s="7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15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52"/>
        <v>41950.29483796296</v>
      </c>
      <c r="L1624" s="13">
        <f t="shared" si="15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11">
        <f t="shared" si="150"/>
        <v>101.72463768115942</v>
      </c>
      <c r="R1624" s="7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15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52"/>
        <v>41453.688530092593</v>
      </c>
      <c r="L1625" s="13">
        <f t="shared" si="15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11">
        <f t="shared" si="150"/>
        <v>101.06666666666666</v>
      </c>
      <c r="R1625" s="7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15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52"/>
        <v>41243.367303240739</v>
      </c>
      <c r="L1626" s="13">
        <f t="shared" si="15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11">
        <f t="shared" si="150"/>
        <v>118</v>
      </c>
      <c r="R1626" s="7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15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52"/>
        <v>41135.699687500004</v>
      </c>
      <c r="L1627" s="13">
        <f t="shared" si="15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11">
        <f t="shared" si="150"/>
        <v>155.33333333333331</v>
      </c>
      <c r="R1627" s="7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15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52"/>
        <v>41579.847997685189</v>
      </c>
      <c r="L1628" s="13">
        <f t="shared" si="15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11">
        <f t="shared" si="150"/>
        <v>101.18750000000001</v>
      </c>
      <c r="R1628" s="7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15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52"/>
        <v>41205.707048611112</v>
      </c>
      <c r="L1629" s="13">
        <f t="shared" si="15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11">
        <f t="shared" si="150"/>
        <v>117</v>
      </c>
      <c r="R1629" s="7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15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52"/>
        <v>41774.737060185187</v>
      </c>
      <c r="L1630" s="13">
        <f t="shared" si="15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11">
        <f t="shared" si="150"/>
        <v>100.925</v>
      </c>
      <c r="R1630" s="7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15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52"/>
        <v>41645.867280092592</v>
      </c>
      <c r="L1631" s="13">
        <f t="shared" si="15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11">
        <f t="shared" si="150"/>
        <v>103.66666666666666</v>
      </c>
      <c r="R1631" s="7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15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52"/>
        <v>40939.837673611109</v>
      </c>
      <c r="L1632" s="13">
        <f t="shared" si="15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11">
        <f t="shared" si="150"/>
        <v>265.25</v>
      </c>
      <c r="R1632" s="7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15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52"/>
        <v>41164.859502314815</v>
      </c>
      <c r="L1633" s="13">
        <f t="shared" si="15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11">
        <f t="shared" si="150"/>
        <v>155.91</v>
      </c>
      <c r="R1633" s="7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15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52"/>
        <v>40750.340902777774</v>
      </c>
      <c r="L1634" s="13">
        <f t="shared" si="15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11">
        <f t="shared" si="150"/>
        <v>101.62500000000001</v>
      </c>
      <c r="R1634" s="7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15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52"/>
        <v>40896.883750000001</v>
      </c>
      <c r="L1635" s="13">
        <f t="shared" si="15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11">
        <f t="shared" si="150"/>
        <v>100</v>
      </c>
      <c r="R1635" s="7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15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52"/>
        <v>40658.189826388887</v>
      </c>
      <c r="L1636" s="13">
        <f t="shared" si="15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11">
        <f t="shared" si="150"/>
        <v>100.49999999999999</v>
      </c>
      <c r="R1636" s="7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15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52"/>
        <v>42502.868761574078</v>
      </c>
      <c r="L1637" s="13">
        <f t="shared" si="15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11">
        <f t="shared" si="150"/>
        <v>125.29999999999998</v>
      </c>
      <c r="R1637" s="7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15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52"/>
        <v>40663.08666666667</v>
      </c>
      <c r="L1638" s="13">
        <f t="shared" si="15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11">
        <f t="shared" si="150"/>
        <v>103.55555555555556</v>
      </c>
      <c r="R1638" s="7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15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52"/>
        <v>40122.751620370371</v>
      </c>
      <c r="L1639" s="13">
        <f t="shared" si="15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11">
        <f t="shared" si="150"/>
        <v>103.8</v>
      </c>
      <c r="R1639" s="7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15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52"/>
        <v>41288.68712962963</v>
      </c>
      <c r="L1640" s="13">
        <f t="shared" si="15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11">
        <f t="shared" si="150"/>
        <v>105</v>
      </c>
      <c r="R1640" s="7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15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52"/>
        <v>40941.652372685188</v>
      </c>
      <c r="L1641" s="13">
        <f t="shared" si="15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11">
        <f t="shared" si="150"/>
        <v>100</v>
      </c>
      <c r="R1641" s="7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15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52"/>
        <v>40379.23096064815</v>
      </c>
      <c r="L1642" s="13">
        <f t="shared" si="15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11">
        <f t="shared" si="150"/>
        <v>169.86</v>
      </c>
      <c r="R1642" s="7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15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52"/>
        <v>41962.596574074079</v>
      </c>
      <c r="L1643" s="13">
        <f t="shared" si="15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11">
        <f t="shared" si="150"/>
        <v>101.4</v>
      </c>
      <c r="R1643" s="7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15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52"/>
        <v>40688.024618055555</v>
      </c>
      <c r="L1644" s="13">
        <f t="shared" si="15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11">
        <f t="shared" si="150"/>
        <v>100</v>
      </c>
      <c r="R1644" s="7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15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52"/>
        <v>41146.824212962965</v>
      </c>
      <c r="L1645" s="13">
        <f t="shared" si="15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11">
        <f t="shared" si="150"/>
        <v>124.70000000000002</v>
      </c>
      <c r="R1645" s="7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15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52"/>
        <v>41175.05972222222</v>
      </c>
      <c r="L1646" s="13">
        <f t="shared" si="15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11">
        <f t="shared" si="150"/>
        <v>109.5</v>
      </c>
      <c r="R1646" s="7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15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52"/>
        <v>41521.617361111108</v>
      </c>
      <c r="L1647" s="13">
        <f t="shared" si="15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11">
        <f t="shared" si="150"/>
        <v>110.80000000000001</v>
      </c>
      <c r="R1647" s="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15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52"/>
        <v>41833.450266203705</v>
      </c>
      <c r="L1648" s="13">
        <f t="shared" si="15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11">
        <f t="shared" si="150"/>
        <v>110.2</v>
      </c>
      <c r="R1648" s="7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15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52"/>
        <v>41039.409456018519</v>
      </c>
      <c r="L1649" s="13">
        <f t="shared" si="15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11">
        <f t="shared" si="150"/>
        <v>104.71999999999998</v>
      </c>
      <c r="R1649" s="7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15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52"/>
        <v>40592.704652777778</v>
      </c>
      <c r="L1650" s="13">
        <f t="shared" si="15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11">
        <f t="shared" si="150"/>
        <v>125.26086956521738</v>
      </c>
      <c r="R1650" s="7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15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52"/>
        <v>41737.684664351851</v>
      </c>
      <c r="L1651" s="13">
        <f t="shared" si="15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11">
        <f t="shared" si="150"/>
        <v>100.58763157894737</v>
      </c>
      <c r="R1651" s="7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15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52"/>
        <v>41526.435613425929</v>
      </c>
      <c r="L1652" s="13">
        <f t="shared" si="15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11">
        <f t="shared" si="150"/>
        <v>141.55000000000001</v>
      </c>
      <c r="R1652" s="7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15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52"/>
        <v>40625.900694444441</v>
      </c>
      <c r="L1653" s="13">
        <f t="shared" si="15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11">
        <f t="shared" si="150"/>
        <v>100.75</v>
      </c>
      <c r="R1653" s="7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15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52"/>
        <v>41572.492974537039</v>
      </c>
      <c r="L1654" s="13">
        <f t="shared" si="15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11">
        <f t="shared" si="150"/>
        <v>100.66666666666666</v>
      </c>
      <c r="R1654" s="7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15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52"/>
        <v>40626.834444444445</v>
      </c>
      <c r="L1655" s="13">
        <f t="shared" si="15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11">
        <f t="shared" si="150"/>
        <v>174.2304</v>
      </c>
      <c r="R1655" s="7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15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52"/>
        <v>40987.890740740739</v>
      </c>
      <c r="L1656" s="13">
        <f t="shared" si="15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11">
        <f t="shared" si="150"/>
        <v>119.90909090909089</v>
      </c>
      <c r="R1656" s="7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15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52"/>
        <v>40974.791898148149</v>
      </c>
      <c r="L1657" s="13">
        <f t="shared" si="15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11">
        <f t="shared" si="150"/>
        <v>142.86666666666667</v>
      </c>
      <c r="R1657" s="7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15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52"/>
        <v>41226.928842592592</v>
      </c>
      <c r="L1658" s="13">
        <f t="shared" si="15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11">
        <f t="shared" si="150"/>
        <v>100.33493333333334</v>
      </c>
      <c r="R1658" s="7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15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52"/>
        <v>41023.782037037039</v>
      </c>
      <c r="L1659" s="13">
        <f t="shared" si="15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11">
        <f t="shared" si="150"/>
        <v>104.93380000000001</v>
      </c>
      <c r="R1659" s="7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15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52"/>
        <v>41223.22184027778</v>
      </c>
      <c r="L1660" s="13">
        <f t="shared" si="15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11">
        <f t="shared" si="150"/>
        <v>132.23333333333335</v>
      </c>
      <c r="R1660" s="7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15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52"/>
        <v>41596.913437499999</v>
      </c>
      <c r="L1661" s="13">
        <f t="shared" si="153"/>
        <v>41625.5</v>
      </c>
      <c r="M1661" t="b">
        <v>0</v>
      </c>
      <c r="N1661">
        <v>45</v>
      </c>
      <c r="O1661" t="b">
        <v>1</v>
      </c>
      <c r="P1661" t="s">
        <v>8292</v>
      </c>
      <c r="Q1661" s="11">
        <f t="shared" si="150"/>
        <v>112.79999999999998</v>
      </c>
      <c r="R1661" s="7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15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52"/>
        <v>42459.693865740745</v>
      </c>
      <c r="L1662" s="13">
        <f t="shared" si="15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11">
        <f t="shared" si="150"/>
        <v>1253.75</v>
      </c>
      <c r="R1662" s="7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15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52"/>
        <v>42343.998043981483</v>
      </c>
      <c r="L1663" s="13">
        <f t="shared" si="153"/>
        <v>42386.875</v>
      </c>
      <c r="M1663" t="b">
        <v>0</v>
      </c>
      <c r="N1663">
        <v>101</v>
      </c>
      <c r="O1663" t="b">
        <v>1</v>
      </c>
      <c r="P1663" t="s">
        <v>8292</v>
      </c>
      <c r="Q1663" s="11">
        <f t="shared" si="150"/>
        <v>102.50632911392405</v>
      </c>
      <c r="R1663" s="7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15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52"/>
        <v>40848.198333333334</v>
      </c>
      <c r="L1664" s="13">
        <f t="shared" si="15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11">
        <f t="shared" si="150"/>
        <v>102.6375</v>
      </c>
      <c r="R1664" s="7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15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52"/>
        <v>42006.02207175926</v>
      </c>
      <c r="L1665" s="13">
        <f t="shared" si="15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11">
        <f t="shared" si="150"/>
        <v>108</v>
      </c>
      <c r="R1665" s="7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15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52"/>
        <v>40939.761782407404</v>
      </c>
      <c r="L1666" s="13">
        <f t="shared" si="15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11">
        <f t="shared" ref="Q1666:Q1729" si="156">(E1666/D1666)*100</f>
        <v>122.40879999999999</v>
      </c>
      <c r="R1666" s="7">
        <f t="shared" ref="R1666:R1729" si="157">IFERROR(E1666/N1666,0)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15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58">(((J1667/60)/60)/24)+DATE(1970,1,1)</f>
        <v>40564.649456018517</v>
      </c>
      <c r="L1667" s="13">
        <f t="shared" ref="L1667:L1730" si="159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11">
        <f t="shared" si="156"/>
        <v>119.45714285714286</v>
      </c>
      <c r="R1667" s="7">
        <f t="shared" si="157"/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RIGHT(P1667,LEN(P1667)-SEARCH("/",P1667))</f>
        <v>pop</v>
      </c>
    </row>
    <row r="1668" spans="1:20" ht="15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58"/>
        <v>41331.253159722226</v>
      </c>
      <c r="L1668" s="13">
        <f t="shared" si="159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11">
        <f t="shared" si="156"/>
        <v>160.88</v>
      </c>
      <c r="R1668" s="7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15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58"/>
        <v>41682.0705787037</v>
      </c>
      <c r="L1669" s="13">
        <f t="shared" si="159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11">
        <f t="shared" si="156"/>
        <v>126.85294117647059</v>
      </c>
      <c r="R1669" s="7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15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58"/>
        <v>40845.14975694444</v>
      </c>
      <c r="L1670" s="13">
        <f t="shared" si="159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11">
        <f t="shared" si="156"/>
        <v>102.6375</v>
      </c>
      <c r="R1670" s="7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15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58"/>
        <v>42461.885138888887</v>
      </c>
      <c r="L1671" s="13">
        <f t="shared" si="159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11">
        <f t="shared" si="156"/>
        <v>139.75</v>
      </c>
      <c r="R1671" s="7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15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58"/>
        <v>40313.930543981485</v>
      </c>
      <c r="L1672" s="13">
        <f t="shared" si="159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11">
        <f t="shared" si="156"/>
        <v>102.60000000000001</v>
      </c>
      <c r="R1672" s="7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15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58"/>
        <v>42553.54414351852</v>
      </c>
      <c r="L1673" s="13">
        <f t="shared" si="159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11">
        <f t="shared" si="156"/>
        <v>100.67349999999999</v>
      </c>
      <c r="R1673" s="7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15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58"/>
        <v>41034.656597222223</v>
      </c>
      <c r="L1674" s="13">
        <f t="shared" si="159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11">
        <f t="shared" si="156"/>
        <v>112.94117647058823</v>
      </c>
      <c r="R1674" s="7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15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58"/>
        <v>42039.878379629634</v>
      </c>
      <c r="L1675" s="13">
        <f t="shared" si="159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11">
        <f t="shared" si="156"/>
        <v>128.09523809523807</v>
      </c>
      <c r="R1675" s="7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15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58"/>
        <v>42569.605393518519</v>
      </c>
      <c r="L1676" s="13">
        <f t="shared" si="159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11">
        <f t="shared" si="156"/>
        <v>201.7</v>
      </c>
      <c r="R1676" s="7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15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58"/>
        <v>40802.733101851853</v>
      </c>
      <c r="L1677" s="13">
        <f t="shared" si="159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11">
        <f t="shared" si="156"/>
        <v>137.416</v>
      </c>
      <c r="R1677" s="7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15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58"/>
        <v>40973.72623842593</v>
      </c>
      <c r="L1678" s="13">
        <f t="shared" si="159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11">
        <f t="shared" si="156"/>
        <v>115.33333333333333</v>
      </c>
      <c r="R1678" s="7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15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58"/>
        <v>42416.407129629632</v>
      </c>
      <c r="L1679" s="13">
        <f t="shared" si="159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11">
        <f t="shared" si="156"/>
        <v>111.66666666666667</v>
      </c>
      <c r="R1679" s="7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15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58"/>
        <v>41662.854988425926</v>
      </c>
      <c r="L1680" s="13">
        <f t="shared" si="159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11">
        <f t="shared" si="156"/>
        <v>118.39999999999999</v>
      </c>
      <c r="R1680" s="7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15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58"/>
        <v>40723.068807870368</v>
      </c>
      <c r="L1681" s="13">
        <f t="shared" si="159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11">
        <f t="shared" si="156"/>
        <v>175</v>
      </c>
      <c r="R1681" s="7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15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58"/>
        <v>41802.757719907408</v>
      </c>
      <c r="L1682" s="13">
        <f t="shared" si="159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11">
        <f t="shared" si="156"/>
        <v>117.5</v>
      </c>
      <c r="R1682" s="7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15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58"/>
        <v>42774.121342592596</v>
      </c>
      <c r="L1683" s="13">
        <f t="shared" si="159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11">
        <f t="shared" si="156"/>
        <v>101.42212307692309</v>
      </c>
      <c r="R1683" s="7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15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58"/>
        <v>42779.21365740741</v>
      </c>
      <c r="L1684" s="13">
        <f t="shared" si="159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11">
        <f t="shared" si="156"/>
        <v>0</v>
      </c>
      <c r="R1684" s="7">
        <f t="shared" si="157"/>
        <v>0</v>
      </c>
      <c r="S1684" t="str">
        <f t="shared" si="160"/>
        <v>music</v>
      </c>
      <c r="T1684" t="str">
        <f t="shared" si="161"/>
        <v>faith</v>
      </c>
    </row>
    <row r="1685" spans="1:20" ht="15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58"/>
        <v>42808.781689814816</v>
      </c>
      <c r="L1685" s="13">
        <f t="shared" si="159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11">
        <f t="shared" si="156"/>
        <v>21.714285714285715</v>
      </c>
      <c r="R1685" s="7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15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58"/>
        <v>42783.815289351856</v>
      </c>
      <c r="L1686" s="13">
        <f t="shared" si="159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11">
        <f t="shared" si="156"/>
        <v>109.125</v>
      </c>
      <c r="R1686" s="7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15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58"/>
        <v>42788.2502662037</v>
      </c>
      <c r="L1687" s="13">
        <f t="shared" si="159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11">
        <f t="shared" si="156"/>
        <v>102.85714285714285</v>
      </c>
      <c r="R1687" s="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15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58"/>
        <v>42792.843969907408</v>
      </c>
      <c r="L1688" s="13">
        <f t="shared" si="159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11">
        <f t="shared" si="156"/>
        <v>0.36</v>
      </c>
      <c r="R1688" s="7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15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58"/>
        <v>42802.046817129631</v>
      </c>
      <c r="L1689" s="13">
        <f t="shared" si="159"/>
        <v>42835.84375</v>
      </c>
      <c r="M1689" t="b">
        <v>0</v>
      </c>
      <c r="N1689">
        <v>39</v>
      </c>
      <c r="O1689" t="b">
        <v>0</v>
      </c>
      <c r="P1689" t="s">
        <v>8293</v>
      </c>
      <c r="Q1689" s="11">
        <f t="shared" si="156"/>
        <v>31.25</v>
      </c>
      <c r="R1689" s="7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15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58"/>
        <v>42804.534652777773</v>
      </c>
      <c r="L1690" s="13">
        <f t="shared" si="159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11">
        <f t="shared" si="156"/>
        <v>44.3</v>
      </c>
      <c r="R1690" s="7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5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58"/>
        <v>42780.942476851851</v>
      </c>
      <c r="L1691" s="13">
        <f t="shared" si="159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11">
        <f t="shared" si="156"/>
        <v>100</v>
      </c>
      <c r="R1691" s="7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15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58"/>
        <v>42801.43104166667</v>
      </c>
      <c r="L1692" s="13">
        <f t="shared" si="159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11">
        <f t="shared" si="156"/>
        <v>25.4</v>
      </c>
      <c r="R1692" s="7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15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58"/>
        <v>42795.701481481476</v>
      </c>
      <c r="L1693" s="13">
        <f t="shared" si="159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11">
        <f t="shared" si="156"/>
        <v>33.473333333333329</v>
      </c>
      <c r="R1693" s="7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15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58"/>
        <v>42788.151238425926</v>
      </c>
      <c r="L1694" s="13">
        <f t="shared" si="159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11">
        <f t="shared" si="156"/>
        <v>47.8</v>
      </c>
      <c r="R1694" s="7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15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58"/>
        <v>42803.920277777783</v>
      </c>
      <c r="L1695" s="13">
        <f t="shared" si="159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11">
        <f t="shared" si="156"/>
        <v>9.3333333333333339</v>
      </c>
      <c r="R1695" s="7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15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58"/>
        <v>42791.669837962967</v>
      </c>
      <c r="L1696" s="13">
        <f t="shared" si="159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11">
        <f t="shared" si="156"/>
        <v>0.05</v>
      </c>
      <c r="R1696" s="7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15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58"/>
        <v>42801.031412037039</v>
      </c>
      <c r="L1697" s="13">
        <f t="shared" si="159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11">
        <f t="shared" si="156"/>
        <v>11.708333333333334</v>
      </c>
      <c r="R1697" s="7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15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58"/>
        <v>42796.069571759261</v>
      </c>
      <c r="L1698" s="13">
        <f t="shared" si="159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11">
        <f t="shared" si="156"/>
        <v>0</v>
      </c>
      <c r="R1698" s="7">
        <f t="shared" si="157"/>
        <v>0</v>
      </c>
      <c r="S1698" t="str">
        <f t="shared" si="160"/>
        <v>music</v>
      </c>
      <c r="T1698" t="str">
        <f t="shared" si="161"/>
        <v>faith</v>
      </c>
    </row>
    <row r="1699" spans="1:20" ht="15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58"/>
        <v>42805.032962962956</v>
      </c>
      <c r="L1699" s="13">
        <f t="shared" si="159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11">
        <f t="shared" si="156"/>
        <v>20.208000000000002</v>
      </c>
      <c r="R1699" s="7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15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58"/>
        <v>42796.207870370374</v>
      </c>
      <c r="L1700" s="13">
        <f t="shared" si="159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11">
        <f t="shared" si="156"/>
        <v>0</v>
      </c>
      <c r="R1700" s="7">
        <f t="shared" si="157"/>
        <v>0</v>
      </c>
      <c r="S1700" t="str">
        <f t="shared" si="160"/>
        <v>music</v>
      </c>
      <c r="T1700" t="str">
        <f t="shared" si="161"/>
        <v>faith</v>
      </c>
    </row>
    <row r="1701" spans="1:20" ht="15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58"/>
        <v>42806.863946759258</v>
      </c>
      <c r="L1701" s="13">
        <f t="shared" si="159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11">
        <f t="shared" si="156"/>
        <v>4.2311459353574925</v>
      </c>
      <c r="R1701" s="7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15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58"/>
        <v>42796.071643518517</v>
      </c>
      <c r="L1702" s="13">
        <f t="shared" si="159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11">
        <f t="shared" si="156"/>
        <v>26.06</v>
      </c>
      <c r="R1702" s="7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15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58"/>
        <v>41989.664409722223</v>
      </c>
      <c r="L1703" s="13">
        <f t="shared" si="159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11">
        <f t="shared" si="156"/>
        <v>0.19801980198019803</v>
      </c>
      <c r="R1703" s="7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5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58"/>
        <v>42063.869791666672</v>
      </c>
      <c r="L1704" s="13">
        <f t="shared" si="159"/>
        <v>42093.828125</v>
      </c>
      <c r="M1704" t="b">
        <v>0</v>
      </c>
      <c r="N1704">
        <v>1</v>
      </c>
      <c r="O1704" t="b">
        <v>0</v>
      </c>
      <c r="P1704" t="s">
        <v>8293</v>
      </c>
      <c r="Q1704" s="11">
        <f t="shared" si="156"/>
        <v>6.0606060606060606E-3</v>
      </c>
      <c r="R1704" s="7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15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58"/>
        <v>42187.281678240746</v>
      </c>
      <c r="L1705" s="13">
        <f t="shared" si="159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11">
        <f t="shared" si="156"/>
        <v>1.02</v>
      </c>
      <c r="R1705" s="7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15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58"/>
        <v>42021.139733796299</v>
      </c>
      <c r="L1706" s="13">
        <f t="shared" si="159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11">
        <f t="shared" si="156"/>
        <v>65.100000000000009</v>
      </c>
      <c r="R1706" s="7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15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58"/>
        <v>42245.016736111109</v>
      </c>
      <c r="L1707" s="13">
        <f t="shared" si="159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11">
        <f t="shared" si="156"/>
        <v>0</v>
      </c>
      <c r="R1707" s="7">
        <f t="shared" si="157"/>
        <v>0</v>
      </c>
      <c r="S1707" t="str">
        <f t="shared" si="160"/>
        <v>music</v>
      </c>
      <c r="T1707" t="str">
        <f t="shared" si="161"/>
        <v>faith</v>
      </c>
    </row>
    <row r="1708" spans="1:20" ht="15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58"/>
        <v>42179.306388888886</v>
      </c>
      <c r="L1708" s="13">
        <f t="shared" si="159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11">
        <f t="shared" si="156"/>
        <v>0</v>
      </c>
      <c r="R1708" s="7">
        <f t="shared" si="157"/>
        <v>0</v>
      </c>
      <c r="S1708" t="str">
        <f t="shared" si="160"/>
        <v>music</v>
      </c>
      <c r="T1708" t="str">
        <f t="shared" si="161"/>
        <v>faith</v>
      </c>
    </row>
    <row r="1709" spans="1:20" ht="15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58"/>
        <v>42427.721006944441</v>
      </c>
      <c r="L1709" s="13">
        <f t="shared" si="159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11">
        <f t="shared" si="156"/>
        <v>9.74</v>
      </c>
      <c r="R1709" s="7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15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58"/>
        <v>42451.866967592592</v>
      </c>
      <c r="L1710" s="13">
        <f t="shared" si="159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11">
        <f t="shared" si="156"/>
        <v>0</v>
      </c>
      <c r="R1710" s="7">
        <f t="shared" si="157"/>
        <v>0</v>
      </c>
      <c r="S1710" t="str">
        <f t="shared" si="160"/>
        <v>music</v>
      </c>
      <c r="T1710" t="str">
        <f t="shared" si="161"/>
        <v>faith</v>
      </c>
    </row>
    <row r="1711" spans="1:20" ht="15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58"/>
        <v>41841.56381944444</v>
      </c>
      <c r="L1711" s="13">
        <f t="shared" si="159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11">
        <f t="shared" si="156"/>
        <v>4.8571428571428568</v>
      </c>
      <c r="R1711" s="7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15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58"/>
        <v>42341.59129629629</v>
      </c>
      <c r="L1712" s="13">
        <f t="shared" si="159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11">
        <f t="shared" si="156"/>
        <v>0.67999999999999994</v>
      </c>
      <c r="R1712" s="7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15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58"/>
        <v>41852.646226851852</v>
      </c>
      <c r="L1713" s="13">
        <f t="shared" si="159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11">
        <f t="shared" si="156"/>
        <v>10.5</v>
      </c>
      <c r="R1713" s="7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15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58"/>
        <v>42125.913807870369</v>
      </c>
      <c r="L1714" s="13">
        <f t="shared" si="159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11">
        <f t="shared" si="156"/>
        <v>0</v>
      </c>
      <c r="R1714" s="7">
        <f t="shared" si="157"/>
        <v>0</v>
      </c>
      <c r="S1714" t="str">
        <f t="shared" si="160"/>
        <v>music</v>
      </c>
      <c r="T1714" t="str">
        <f t="shared" si="161"/>
        <v>faith</v>
      </c>
    </row>
    <row r="1715" spans="1:20" ht="15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58"/>
        <v>41887.801064814819</v>
      </c>
      <c r="L1715" s="13">
        <f t="shared" si="159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11">
        <f t="shared" si="156"/>
        <v>1.6666666666666667</v>
      </c>
      <c r="R1715" s="7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15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58"/>
        <v>42095.918530092589</v>
      </c>
      <c r="L1716" s="13">
        <f t="shared" si="159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11">
        <f t="shared" si="156"/>
        <v>7.8680000000000003</v>
      </c>
      <c r="R1716" s="7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15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58"/>
        <v>42064.217418981483</v>
      </c>
      <c r="L1717" s="13">
        <f t="shared" si="159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11">
        <f t="shared" si="156"/>
        <v>0.22</v>
      </c>
      <c r="R1717" s="7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15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58"/>
        <v>42673.577534722222</v>
      </c>
      <c r="L1718" s="13">
        <f t="shared" si="159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11">
        <f t="shared" si="156"/>
        <v>7.5</v>
      </c>
      <c r="R1718" s="7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15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58"/>
        <v>42460.98192129629</v>
      </c>
      <c r="L1719" s="13">
        <f t="shared" si="159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11">
        <f t="shared" si="156"/>
        <v>42.725880551301685</v>
      </c>
      <c r="R1719" s="7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5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58"/>
        <v>42460.610520833332</v>
      </c>
      <c r="L1720" s="13">
        <f t="shared" si="159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11">
        <f t="shared" si="156"/>
        <v>0.2142857142857143</v>
      </c>
      <c r="R1720" s="7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15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58"/>
        <v>41869.534618055557</v>
      </c>
      <c r="L1721" s="13">
        <f t="shared" si="159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11">
        <f t="shared" si="156"/>
        <v>0.87500000000000011</v>
      </c>
      <c r="R1721" s="7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15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58"/>
        <v>41922.783229166671</v>
      </c>
      <c r="L1722" s="13">
        <f t="shared" si="159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11">
        <f t="shared" si="156"/>
        <v>5.625</v>
      </c>
      <c r="R1722" s="7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15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58"/>
        <v>42319.461377314816</v>
      </c>
      <c r="L1723" s="13">
        <f t="shared" si="159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11">
        <f t="shared" si="156"/>
        <v>0</v>
      </c>
      <c r="R1723" s="7">
        <f t="shared" si="157"/>
        <v>0</v>
      </c>
      <c r="S1723" t="str">
        <f t="shared" si="160"/>
        <v>music</v>
      </c>
      <c r="T1723" t="str">
        <f t="shared" si="161"/>
        <v>faith</v>
      </c>
    </row>
    <row r="1724" spans="1:20" ht="15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58"/>
        <v>42425.960983796293</v>
      </c>
      <c r="L1724" s="13">
        <f t="shared" si="159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11">
        <f t="shared" si="156"/>
        <v>3.4722222222222224E-2</v>
      </c>
      <c r="R1724" s="7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15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58"/>
        <v>42129.82540509259</v>
      </c>
      <c r="L1725" s="13">
        <f t="shared" si="159"/>
        <v>42186.25</v>
      </c>
      <c r="M1725" t="b">
        <v>0</v>
      </c>
      <c r="N1725">
        <v>3</v>
      </c>
      <c r="O1725" t="b">
        <v>0</v>
      </c>
      <c r="P1725" t="s">
        <v>8293</v>
      </c>
      <c r="Q1725" s="11">
        <f t="shared" si="156"/>
        <v>6.5</v>
      </c>
      <c r="R1725" s="7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15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58"/>
        <v>41912.932430555556</v>
      </c>
      <c r="L1726" s="13">
        <f t="shared" si="159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11">
        <f t="shared" si="156"/>
        <v>0.58333333333333337</v>
      </c>
      <c r="R1726" s="7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15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58"/>
        <v>41845.968159722222</v>
      </c>
      <c r="L1727" s="13">
        <f t="shared" si="159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11">
        <f t="shared" si="156"/>
        <v>10.181818181818182</v>
      </c>
      <c r="R1727" s="7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15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58"/>
        <v>41788.919722222221</v>
      </c>
      <c r="L1728" s="13">
        <f t="shared" si="159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11">
        <f t="shared" si="156"/>
        <v>33.784615384615385</v>
      </c>
      <c r="R1728" s="7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15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58"/>
        <v>42044.927974537044</v>
      </c>
      <c r="L1729" s="13">
        <f t="shared" si="159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11">
        <f t="shared" si="156"/>
        <v>3.3333333333333333E-2</v>
      </c>
      <c r="R1729" s="7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15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58"/>
        <v>42268.625856481478</v>
      </c>
      <c r="L1730" s="13">
        <f t="shared" si="159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11">
        <f t="shared" ref="Q1730:Q1793" si="162">(E1730/D1730)*100</f>
        <v>68.400000000000006</v>
      </c>
      <c r="R1730" s="7">
        <f t="shared" ref="R1730:R1793" si="163">IFERROR(E1730/N1730,0)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15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64">(((J1731/60)/60)/24)+DATE(1970,1,1)</f>
        <v>42471.052152777775</v>
      </c>
      <c r="L1731" s="13">
        <f t="shared" ref="L1731:L1794" si="165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11">
        <f t="shared" si="162"/>
        <v>0</v>
      </c>
      <c r="R1731" s="7">
        <f t="shared" si="163"/>
        <v>0</v>
      </c>
      <c r="S1731" t="str">
        <f t="shared" ref="S1731:S1794" si="166">LEFT(P1731,SEARCH("/",P1731,1)-1)</f>
        <v>music</v>
      </c>
      <c r="T1731" t="str">
        <f t="shared" ref="T1731:T1794" si="167">RIGHT(P1731,LEN(P1731)-SEARCH("/",P1731))</f>
        <v>faith</v>
      </c>
    </row>
    <row r="1732" spans="1:20" ht="15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64"/>
        <v>42272.087766203709</v>
      </c>
      <c r="L1732" s="13">
        <f t="shared" si="165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11">
        <f t="shared" si="162"/>
        <v>0</v>
      </c>
      <c r="R1732" s="7">
        <f t="shared" si="163"/>
        <v>0</v>
      </c>
      <c r="S1732" t="str">
        <f t="shared" si="166"/>
        <v>music</v>
      </c>
      <c r="T1732" t="str">
        <f t="shared" si="167"/>
        <v>faith</v>
      </c>
    </row>
    <row r="1733" spans="1:20" ht="15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64"/>
        <v>42152.906851851847</v>
      </c>
      <c r="L1733" s="13">
        <f t="shared" si="165"/>
        <v>42166.625</v>
      </c>
      <c r="M1733" t="b">
        <v>0</v>
      </c>
      <c r="N1733">
        <v>0</v>
      </c>
      <c r="O1733" t="b">
        <v>0</v>
      </c>
      <c r="P1733" t="s">
        <v>8293</v>
      </c>
      <c r="Q1733" s="11">
        <f t="shared" si="162"/>
        <v>0</v>
      </c>
      <c r="R1733" s="7">
        <f t="shared" si="163"/>
        <v>0</v>
      </c>
      <c r="S1733" t="str">
        <f t="shared" si="166"/>
        <v>music</v>
      </c>
      <c r="T1733" t="str">
        <f t="shared" si="167"/>
        <v>faith</v>
      </c>
    </row>
    <row r="1734" spans="1:20" ht="15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64"/>
        <v>42325.683807870373</v>
      </c>
      <c r="L1734" s="13">
        <f t="shared" si="165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11">
        <f t="shared" si="162"/>
        <v>0</v>
      </c>
      <c r="R1734" s="7">
        <f t="shared" si="163"/>
        <v>0</v>
      </c>
      <c r="S1734" t="str">
        <f t="shared" si="166"/>
        <v>music</v>
      </c>
      <c r="T1734" t="str">
        <f t="shared" si="167"/>
        <v>faith</v>
      </c>
    </row>
    <row r="1735" spans="1:20" ht="15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64"/>
        <v>42614.675625000003</v>
      </c>
      <c r="L1735" s="13">
        <f t="shared" si="165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11">
        <f t="shared" si="162"/>
        <v>0</v>
      </c>
      <c r="R1735" s="7">
        <f t="shared" si="163"/>
        <v>0</v>
      </c>
      <c r="S1735" t="str">
        <f t="shared" si="166"/>
        <v>music</v>
      </c>
      <c r="T1735" t="str">
        <f t="shared" si="167"/>
        <v>faith</v>
      </c>
    </row>
    <row r="1736" spans="1:20" ht="15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64"/>
        <v>42102.036527777775</v>
      </c>
      <c r="L1736" s="13">
        <f t="shared" si="165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11">
        <f t="shared" si="162"/>
        <v>2.2222222222222223E-2</v>
      </c>
      <c r="R1736" s="7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15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64"/>
        <v>42559.814178240747</v>
      </c>
      <c r="L1737" s="13">
        <f t="shared" si="165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11">
        <f t="shared" si="162"/>
        <v>11</v>
      </c>
      <c r="R1737" s="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15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64"/>
        <v>42286.861493055556</v>
      </c>
      <c r="L1738" s="13">
        <f t="shared" si="165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11">
        <f t="shared" si="162"/>
        <v>0.73333333333333328</v>
      </c>
      <c r="R1738" s="7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15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64"/>
        <v>42175.948981481488</v>
      </c>
      <c r="L1739" s="13">
        <f t="shared" si="165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11">
        <f t="shared" si="162"/>
        <v>21.25</v>
      </c>
      <c r="R1739" s="7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15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64"/>
        <v>41884.874328703707</v>
      </c>
      <c r="L1740" s="13">
        <f t="shared" si="165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11">
        <f t="shared" si="162"/>
        <v>0.4</v>
      </c>
      <c r="R1740" s="7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15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64"/>
        <v>42435.874212962968</v>
      </c>
      <c r="L1741" s="13">
        <f t="shared" si="165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11">
        <f t="shared" si="162"/>
        <v>0.1</v>
      </c>
      <c r="R1741" s="7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15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64"/>
        <v>42171.817384259266</v>
      </c>
      <c r="L1742" s="13">
        <f t="shared" si="165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11">
        <f t="shared" si="162"/>
        <v>0</v>
      </c>
      <c r="R1742" s="7">
        <f t="shared" si="163"/>
        <v>0</v>
      </c>
      <c r="S1742" t="str">
        <f t="shared" si="166"/>
        <v>music</v>
      </c>
      <c r="T1742" t="str">
        <f t="shared" si="167"/>
        <v>faith</v>
      </c>
    </row>
    <row r="1743" spans="1:20" ht="15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64"/>
        <v>42120.628136574072</v>
      </c>
      <c r="L1743" s="13">
        <f t="shared" si="165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11">
        <f t="shared" si="162"/>
        <v>110.83333333333334</v>
      </c>
      <c r="R1743" s="7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15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64"/>
        <v>42710.876967592587</v>
      </c>
      <c r="L1744" s="13">
        <f t="shared" si="165"/>
        <v>42742.875</v>
      </c>
      <c r="M1744" t="b">
        <v>0</v>
      </c>
      <c r="N1744">
        <v>34</v>
      </c>
      <c r="O1744" t="b">
        <v>1</v>
      </c>
      <c r="P1744" t="s">
        <v>8285</v>
      </c>
      <c r="Q1744" s="11">
        <f t="shared" si="162"/>
        <v>108.74999999999999</v>
      </c>
      <c r="R1744" s="7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15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64"/>
        <v>42586.925636574073</v>
      </c>
      <c r="L1745" s="13">
        <f t="shared" si="165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11">
        <f t="shared" si="162"/>
        <v>100.41666666666667</v>
      </c>
      <c r="R1745" s="7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15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64"/>
        <v>42026.605057870373</v>
      </c>
      <c r="L1746" s="13">
        <f t="shared" si="165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11">
        <f t="shared" si="162"/>
        <v>118.45454545454545</v>
      </c>
      <c r="R1746" s="7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15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64"/>
        <v>42690.259699074071</v>
      </c>
      <c r="L1747" s="13">
        <f t="shared" si="165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11">
        <f t="shared" si="162"/>
        <v>114.01428571428571</v>
      </c>
      <c r="R1747" s="7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15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64"/>
        <v>42668.176701388889</v>
      </c>
      <c r="L1748" s="13">
        <f t="shared" si="165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11">
        <f t="shared" si="162"/>
        <v>148.10000000000002</v>
      </c>
      <c r="R1748" s="7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15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64"/>
        <v>42292.435532407413</v>
      </c>
      <c r="L1749" s="13">
        <f t="shared" si="165"/>
        <v>42321.625</v>
      </c>
      <c r="M1749" t="b">
        <v>0</v>
      </c>
      <c r="N1749">
        <v>159</v>
      </c>
      <c r="O1749" t="b">
        <v>1</v>
      </c>
      <c r="P1749" t="s">
        <v>8285</v>
      </c>
      <c r="Q1749" s="11">
        <f t="shared" si="162"/>
        <v>104.95555555555556</v>
      </c>
      <c r="R1749" s="7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15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64"/>
        <v>42219.950729166667</v>
      </c>
      <c r="L1750" s="13">
        <f t="shared" si="165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11">
        <f t="shared" si="162"/>
        <v>129.94800000000001</v>
      </c>
      <c r="R1750" s="7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15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64"/>
        <v>42758.975937499999</v>
      </c>
      <c r="L1751" s="13">
        <f t="shared" si="165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11">
        <f t="shared" si="162"/>
        <v>123.48756218905473</v>
      </c>
      <c r="R1751" s="7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15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64"/>
        <v>42454.836851851855</v>
      </c>
      <c r="L1752" s="13">
        <f t="shared" si="165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11">
        <f t="shared" si="162"/>
        <v>201.62</v>
      </c>
      <c r="R1752" s="7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15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64"/>
        <v>42052.7815162037</v>
      </c>
      <c r="L1753" s="13">
        <f t="shared" si="165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11">
        <f t="shared" si="162"/>
        <v>102.89999999999999</v>
      </c>
      <c r="R1753" s="7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15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64"/>
        <v>42627.253263888888</v>
      </c>
      <c r="L1754" s="13">
        <f t="shared" si="165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11">
        <f t="shared" si="162"/>
        <v>260.16666666666663</v>
      </c>
      <c r="R1754" s="7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15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64"/>
        <v>42420.74962962963</v>
      </c>
      <c r="L1755" s="13">
        <f t="shared" si="165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11">
        <f t="shared" si="162"/>
        <v>108</v>
      </c>
      <c r="R1755" s="7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15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64"/>
        <v>42067.876770833333</v>
      </c>
      <c r="L1756" s="13">
        <f t="shared" si="165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11">
        <f t="shared" si="162"/>
        <v>110.52941176470587</v>
      </c>
      <c r="R1756" s="7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15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64"/>
        <v>42252.788900462961</v>
      </c>
      <c r="L1757" s="13">
        <f t="shared" si="165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11">
        <f t="shared" si="162"/>
        <v>120</v>
      </c>
      <c r="R1757" s="7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15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64"/>
        <v>42571.167465277773</v>
      </c>
      <c r="L1758" s="13">
        <f t="shared" si="165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11">
        <f t="shared" si="162"/>
        <v>102.82909090909091</v>
      </c>
      <c r="R1758" s="7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15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64"/>
        <v>42733.827349537038</v>
      </c>
      <c r="L1759" s="13">
        <f t="shared" si="165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11">
        <f t="shared" si="162"/>
        <v>115.99999999999999</v>
      </c>
      <c r="R1759" s="7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15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64"/>
        <v>42505.955925925926</v>
      </c>
      <c r="L1760" s="13">
        <f t="shared" si="165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11">
        <f t="shared" si="162"/>
        <v>114.7</v>
      </c>
      <c r="R1760" s="7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15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64"/>
        <v>42068.829039351855</v>
      </c>
      <c r="L1761" s="13">
        <f t="shared" si="165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11">
        <f t="shared" si="162"/>
        <v>106.60000000000001</v>
      </c>
      <c r="R1761" s="7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15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64"/>
        <v>42405.67260416667</v>
      </c>
      <c r="L1762" s="13">
        <f t="shared" si="165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11">
        <f t="shared" si="162"/>
        <v>165.44</v>
      </c>
      <c r="R1762" s="7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15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64"/>
        <v>42209.567824074074</v>
      </c>
      <c r="L1763" s="13">
        <f t="shared" si="165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11">
        <f t="shared" si="162"/>
        <v>155</v>
      </c>
      <c r="R1763" s="7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5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64"/>
        <v>42410.982002314813</v>
      </c>
      <c r="L1764" s="13">
        <f t="shared" si="165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11">
        <f t="shared" si="162"/>
        <v>885</v>
      </c>
      <c r="R1764" s="7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15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64"/>
        <v>42636.868518518517</v>
      </c>
      <c r="L1765" s="13">
        <f t="shared" si="165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11">
        <f t="shared" si="162"/>
        <v>101.90833333333333</v>
      </c>
      <c r="R1765" s="7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15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64"/>
        <v>41825.485868055555</v>
      </c>
      <c r="L1766" s="13">
        <f t="shared" si="165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11">
        <f t="shared" si="162"/>
        <v>19.600000000000001</v>
      </c>
      <c r="R1766" s="7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15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64"/>
        <v>41834.980462962965</v>
      </c>
      <c r="L1767" s="13">
        <f t="shared" si="165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11">
        <f t="shared" si="162"/>
        <v>59.467839999999995</v>
      </c>
      <c r="R1767" s="7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15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64"/>
        <v>41855.859814814816</v>
      </c>
      <c r="L1768" s="13">
        <f t="shared" si="165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11">
        <f t="shared" si="162"/>
        <v>0</v>
      </c>
      <c r="R1768" s="7">
        <f t="shared" si="163"/>
        <v>0</v>
      </c>
      <c r="S1768" t="str">
        <f t="shared" si="166"/>
        <v>photography</v>
      </c>
      <c r="T1768" t="str">
        <f t="shared" si="167"/>
        <v>photobooks</v>
      </c>
    </row>
    <row r="1769" spans="1:20" ht="15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64"/>
        <v>41824.658379629633</v>
      </c>
      <c r="L1769" s="13">
        <f t="shared" si="165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11">
        <f t="shared" si="162"/>
        <v>45.72</v>
      </c>
      <c r="R1769" s="7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15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64"/>
        <v>41849.560694444444</v>
      </c>
      <c r="L1770" s="13">
        <f t="shared" si="165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11">
        <f t="shared" si="162"/>
        <v>3.74</v>
      </c>
      <c r="R1770" s="7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15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64"/>
        <v>41987.818969907406</v>
      </c>
      <c r="L1771" s="13">
        <f t="shared" si="165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11">
        <f t="shared" si="162"/>
        <v>2.7025000000000001</v>
      </c>
      <c r="R1771" s="7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15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64"/>
        <v>41891.780023148152</v>
      </c>
      <c r="L1772" s="13">
        <f t="shared" si="165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11">
        <f t="shared" si="162"/>
        <v>56.51428571428572</v>
      </c>
      <c r="R1772" s="7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15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64"/>
        <v>41905.979629629634</v>
      </c>
      <c r="L1773" s="13">
        <f t="shared" si="165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11">
        <f t="shared" si="162"/>
        <v>21.30952380952381</v>
      </c>
      <c r="R1773" s="7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15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64"/>
        <v>41766.718009259261</v>
      </c>
      <c r="L1774" s="13">
        <f t="shared" si="165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11">
        <f t="shared" si="162"/>
        <v>15.6</v>
      </c>
      <c r="R1774" s="7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15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64"/>
        <v>41978.760393518518</v>
      </c>
      <c r="L1775" s="13">
        <f t="shared" si="165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11">
        <f t="shared" si="162"/>
        <v>6.2566666666666677</v>
      </c>
      <c r="R1775" s="7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15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64"/>
        <v>41930.218657407408</v>
      </c>
      <c r="L1776" s="13">
        <f t="shared" si="165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11">
        <f t="shared" si="162"/>
        <v>45.92</v>
      </c>
      <c r="R1776" s="7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15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64"/>
        <v>41891.976388888892</v>
      </c>
      <c r="L1777" s="13">
        <f t="shared" si="165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11">
        <f t="shared" si="162"/>
        <v>65.101538461538468</v>
      </c>
      <c r="R1777" s="7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15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64"/>
        <v>41905.95684027778</v>
      </c>
      <c r="L1778" s="13">
        <f t="shared" si="165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11">
        <f t="shared" si="162"/>
        <v>6.7</v>
      </c>
      <c r="R1778" s="7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15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64"/>
        <v>42025.357094907406</v>
      </c>
      <c r="L1779" s="13">
        <f t="shared" si="165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11">
        <f t="shared" si="162"/>
        <v>13.5625</v>
      </c>
      <c r="R1779" s="7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15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64"/>
        <v>42045.86336805555</v>
      </c>
      <c r="L1780" s="13">
        <f t="shared" si="165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11">
        <f t="shared" si="162"/>
        <v>1.9900000000000002</v>
      </c>
      <c r="R1780" s="7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15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64"/>
        <v>42585.691898148143</v>
      </c>
      <c r="L1781" s="13">
        <f t="shared" si="165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11">
        <f t="shared" si="162"/>
        <v>36.236363636363642</v>
      </c>
      <c r="R1781" s="7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15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64"/>
        <v>42493.600810185191</v>
      </c>
      <c r="L1782" s="13">
        <f t="shared" si="165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11">
        <f t="shared" si="162"/>
        <v>39.743333333333339</v>
      </c>
      <c r="R1782" s="7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15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64"/>
        <v>42597.617418981477</v>
      </c>
      <c r="L1783" s="13">
        <f t="shared" si="165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11">
        <f t="shared" si="162"/>
        <v>25.763636363636365</v>
      </c>
      <c r="R1783" s="7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15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64"/>
        <v>42388.575104166666</v>
      </c>
      <c r="L1784" s="13">
        <f t="shared" si="165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11">
        <f t="shared" si="162"/>
        <v>15.491428571428573</v>
      </c>
      <c r="R1784" s="7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15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64"/>
        <v>42115.949976851851</v>
      </c>
      <c r="L1785" s="13">
        <f t="shared" si="165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11">
        <f t="shared" si="162"/>
        <v>23.692499999999999</v>
      </c>
      <c r="R1785" s="7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15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64"/>
        <v>42003.655555555553</v>
      </c>
      <c r="L1786" s="13">
        <f t="shared" si="165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11">
        <f t="shared" si="162"/>
        <v>39.76</v>
      </c>
      <c r="R1786" s="7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15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64"/>
        <v>41897.134895833333</v>
      </c>
      <c r="L1787" s="13">
        <f t="shared" si="165"/>
        <v>41928</v>
      </c>
      <c r="M1787" t="b">
        <v>1</v>
      </c>
      <c r="N1787">
        <v>108</v>
      </c>
      <c r="O1787" t="b">
        <v>0</v>
      </c>
      <c r="P1787" t="s">
        <v>8285</v>
      </c>
      <c r="Q1787" s="11">
        <f t="shared" si="162"/>
        <v>20.220833333333331</v>
      </c>
      <c r="R1787" s="7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15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64"/>
        <v>41958.550659722227</v>
      </c>
      <c r="L1788" s="13">
        <f t="shared" si="165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11">
        <f t="shared" si="162"/>
        <v>47.631578947368418</v>
      </c>
      <c r="R1788" s="7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15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64"/>
        <v>42068.65552083333</v>
      </c>
      <c r="L1789" s="13">
        <f t="shared" si="165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11">
        <f t="shared" si="162"/>
        <v>15.329999999999998</v>
      </c>
      <c r="R1789" s="7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15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64"/>
        <v>41913.94840277778</v>
      </c>
      <c r="L1790" s="13">
        <f t="shared" si="165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11">
        <f t="shared" si="162"/>
        <v>1.3818181818181818</v>
      </c>
      <c r="R1790" s="7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15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64"/>
        <v>41956.250034722223</v>
      </c>
      <c r="L1791" s="13">
        <f t="shared" si="165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11">
        <f t="shared" si="162"/>
        <v>0.5</v>
      </c>
      <c r="R1791" s="7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15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64"/>
        <v>42010.674513888895</v>
      </c>
      <c r="L1792" s="13">
        <f t="shared" si="165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11">
        <f t="shared" si="162"/>
        <v>4.957575757575758</v>
      </c>
      <c r="R1792" s="7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15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64"/>
        <v>41973.740335648152</v>
      </c>
      <c r="L1793" s="13">
        <f t="shared" si="165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11">
        <f t="shared" si="162"/>
        <v>3.5666666666666664</v>
      </c>
      <c r="R1793" s="7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15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64"/>
        <v>42189.031041666662</v>
      </c>
      <c r="L1794" s="13">
        <f t="shared" si="165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11">
        <f t="shared" ref="Q1794:Q1857" si="168">(E1794/D1794)*100</f>
        <v>61.124000000000002</v>
      </c>
      <c r="R1794" s="7">
        <f t="shared" ref="R1794:R1857" si="169">IFERROR(E1794/N1794,0)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15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70">(((J1795/60)/60)/24)+DATE(1970,1,1)</f>
        <v>41940.89166666667</v>
      </c>
      <c r="L1795" s="13">
        <f t="shared" ref="L1795:L1858" si="171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11">
        <f t="shared" si="168"/>
        <v>1.3333333333333335</v>
      </c>
      <c r="R1795" s="7">
        <f t="shared" si="169"/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RIGHT(P1795,LEN(P1795)-SEARCH("/",P1795))</f>
        <v>photobooks</v>
      </c>
    </row>
    <row r="1796" spans="1:20" ht="15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70"/>
        <v>42011.551180555558</v>
      </c>
      <c r="L1796" s="13">
        <f t="shared" si="171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11">
        <f t="shared" si="168"/>
        <v>11.077777777777778</v>
      </c>
      <c r="R1796" s="7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15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70"/>
        <v>42628.288668981477</v>
      </c>
      <c r="L1797" s="13">
        <f t="shared" si="171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11">
        <f t="shared" si="168"/>
        <v>38.735714285714288</v>
      </c>
      <c r="R1797" s="7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15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70"/>
        <v>42515.439421296294</v>
      </c>
      <c r="L1798" s="13">
        <f t="shared" si="171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11">
        <f t="shared" si="168"/>
        <v>22.05263157894737</v>
      </c>
      <c r="R1798" s="7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15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70"/>
        <v>42689.56931712963</v>
      </c>
      <c r="L1799" s="13">
        <f t="shared" si="171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11">
        <f t="shared" si="168"/>
        <v>67.55</v>
      </c>
      <c r="R1799" s="7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15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70"/>
        <v>42344.32677083333</v>
      </c>
      <c r="L1800" s="13">
        <f t="shared" si="171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11">
        <f t="shared" si="168"/>
        <v>13.637499999999999</v>
      </c>
      <c r="R1800" s="7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15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70"/>
        <v>41934.842685185184</v>
      </c>
      <c r="L1801" s="13">
        <f t="shared" si="171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11">
        <f t="shared" si="168"/>
        <v>1.7457500000000001</v>
      </c>
      <c r="R1801" s="7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15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70"/>
        <v>42623.606134259258</v>
      </c>
      <c r="L1802" s="13">
        <f t="shared" si="171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11">
        <f t="shared" si="168"/>
        <v>20.44963251188932</v>
      </c>
      <c r="R1802" s="7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15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70"/>
        <v>42321.660509259258</v>
      </c>
      <c r="L1803" s="13">
        <f t="shared" si="171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11">
        <f t="shared" si="168"/>
        <v>13.852941176470587</v>
      </c>
      <c r="R1803" s="7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15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70"/>
        <v>42159.47256944445</v>
      </c>
      <c r="L1804" s="13">
        <f t="shared" si="171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11">
        <f t="shared" si="168"/>
        <v>48.485714285714288</v>
      </c>
      <c r="R1804" s="7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15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70"/>
        <v>42018.071550925932</v>
      </c>
      <c r="L1805" s="13">
        <f t="shared" si="171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11">
        <f t="shared" si="168"/>
        <v>30.8</v>
      </c>
      <c r="R1805" s="7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15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70"/>
        <v>42282.678287037037</v>
      </c>
      <c r="L1806" s="13">
        <f t="shared" si="171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11">
        <f t="shared" si="168"/>
        <v>35.174193548387095</v>
      </c>
      <c r="R1806" s="7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15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70"/>
        <v>42247.803912037038</v>
      </c>
      <c r="L1807" s="13">
        <f t="shared" si="171"/>
        <v>42279.75</v>
      </c>
      <c r="M1807" t="b">
        <v>1</v>
      </c>
      <c r="N1807">
        <v>122</v>
      </c>
      <c r="O1807" t="b">
        <v>0</v>
      </c>
      <c r="P1807" t="s">
        <v>8285</v>
      </c>
      <c r="Q1807" s="11">
        <f t="shared" si="168"/>
        <v>36.404444444444444</v>
      </c>
      <c r="R1807" s="7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15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70"/>
        <v>41877.638298611113</v>
      </c>
      <c r="L1808" s="13">
        <f t="shared" si="171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11">
        <f t="shared" si="168"/>
        <v>2.9550000000000001</v>
      </c>
      <c r="R1808" s="7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15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70"/>
        <v>41880.068437499998</v>
      </c>
      <c r="L1809" s="13">
        <f t="shared" si="171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11">
        <f t="shared" si="168"/>
        <v>11.06</v>
      </c>
      <c r="R1809" s="7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15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70"/>
        <v>42742.680902777778</v>
      </c>
      <c r="L1810" s="13">
        <f t="shared" si="171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11">
        <f t="shared" si="168"/>
        <v>41.407142857142858</v>
      </c>
      <c r="R1810" s="7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15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70"/>
        <v>42029.907858796301</v>
      </c>
      <c r="L1811" s="13">
        <f t="shared" si="171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11">
        <f t="shared" si="168"/>
        <v>10.857142857142858</v>
      </c>
      <c r="R1811" s="7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15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70"/>
        <v>41860.91002314815</v>
      </c>
      <c r="L1812" s="13">
        <f t="shared" si="171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11">
        <f t="shared" si="168"/>
        <v>3.3333333333333335</v>
      </c>
      <c r="R1812" s="7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15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70"/>
        <v>41876.433680555558</v>
      </c>
      <c r="L1813" s="13">
        <f t="shared" si="171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11">
        <f t="shared" si="168"/>
        <v>7.407407407407407E-2</v>
      </c>
      <c r="R1813" s="7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15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70"/>
        <v>42524.318703703699</v>
      </c>
      <c r="L1814" s="13">
        <f t="shared" si="171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11">
        <f t="shared" si="168"/>
        <v>13.307692307692307</v>
      </c>
      <c r="R1814" s="7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15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70"/>
        <v>41829.889027777775</v>
      </c>
      <c r="L1815" s="13">
        <f t="shared" si="171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11">
        <f t="shared" si="168"/>
        <v>0</v>
      </c>
      <c r="R1815" s="7">
        <f t="shared" si="169"/>
        <v>0</v>
      </c>
      <c r="S1815" t="str">
        <f t="shared" si="172"/>
        <v>photography</v>
      </c>
      <c r="T1815" t="str">
        <f t="shared" si="173"/>
        <v>photobooks</v>
      </c>
    </row>
    <row r="1816" spans="1:20" ht="15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70"/>
        <v>42033.314074074078</v>
      </c>
      <c r="L1816" s="13">
        <f t="shared" si="171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11">
        <f t="shared" si="168"/>
        <v>49.183333333333337</v>
      </c>
      <c r="R1816" s="7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15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70"/>
        <v>42172.906678240746</v>
      </c>
      <c r="L1817" s="13">
        <f t="shared" si="171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11">
        <f t="shared" si="168"/>
        <v>0</v>
      </c>
      <c r="R1817" s="7">
        <f t="shared" si="169"/>
        <v>0</v>
      </c>
      <c r="S1817" t="str">
        <f t="shared" si="172"/>
        <v>photography</v>
      </c>
      <c r="T1817" t="str">
        <f t="shared" si="173"/>
        <v>photobooks</v>
      </c>
    </row>
    <row r="1818" spans="1:20" ht="15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70"/>
        <v>42548.876192129625</v>
      </c>
      <c r="L1818" s="13">
        <f t="shared" si="171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11">
        <f t="shared" si="168"/>
        <v>2.036</v>
      </c>
      <c r="R1818" s="7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15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70"/>
        <v>42705.662118055552</v>
      </c>
      <c r="L1819" s="13">
        <f t="shared" si="171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11">
        <f t="shared" si="168"/>
        <v>52.327777777777776</v>
      </c>
      <c r="R1819" s="7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15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70"/>
        <v>42067.234375</v>
      </c>
      <c r="L1820" s="13">
        <f t="shared" si="171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11">
        <f t="shared" si="168"/>
        <v>0</v>
      </c>
      <c r="R1820" s="7">
        <f t="shared" si="169"/>
        <v>0</v>
      </c>
      <c r="S1820" t="str">
        <f t="shared" si="172"/>
        <v>photography</v>
      </c>
      <c r="T1820" t="str">
        <f t="shared" si="173"/>
        <v>photobooks</v>
      </c>
    </row>
    <row r="1821" spans="1:20" ht="15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70"/>
        <v>41820.752268518518</v>
      </c>
      <c r="L1821" s="13">
        <f t="shared" si="171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11">
        <f t="shared" si="168"/>
        <v>2.083333333333333</v>
      </c>
      <c r="R1821" s="7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15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70"/>
        <v>42065.084375000006</v>
      </c>
      <c r="L1822" s="13">
        <f t="shared" si="171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11">
        <f t="shared" si="168"/>
        <v>6.565384615384616</v>
      </c>
      <c r="R1822" s="7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15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70"/>
        <v>40926.319062499999</v>
      </c>
      <c r="L1823" s="13">
        <f t="shared" si="171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11">
        <f t="shared" si="168"/>
        <v>134.88999999999999</v>
      </c>
      <c r="R1823" s="7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15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70"/>
        <v>41634.797013888885</v>
      </c>
      <c r="L1824" s="13">
        <f t="shared" si="171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11">
        <f t="shared" si="168"/>
        <v>100</v>
      </c>
      <c r="R1824" s="7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15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70"/>
        <v>41176.684907407405</v>
      </c>
      <c r="L1825" s="13">
        <f t="shared" si="171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11">
        <f t="shared" si="168"/>
        <v>115.85714285714286</v>
      </c>
      <c r="R1825" s="7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5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70"/>
        <v>41626.916284722225</v>
      </c>
      <c r="L1826" s="13">
        <f t="shared" si="171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11">
        <f t="shared" si="168"/>
        <v>100.06666666666666</v>
      </c>
      <c r="R1826" s="7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15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70"/>
        <v>41443.83452546296</v>
      </c>
      <c r="L1827" s="13">
        <f t="shared" si="171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11">
        <f t="shared" si="168"/>
        <v>105.05</v>
      </c>
      <c r="R1827" s="7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5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70"/>
        <v>41657.923807870371</v>
      </c>
      <c r="L1828" s="13">
        <f t="shared" si="171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11">
        <f t="shared" si="168"/>
        <v>101</v>
      </c>
      <c r="R1828" s="7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15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70"/>
        <v>40555.325937499998</v>
      </c>
      <c r="L1829" s="13">
        <f t="shared" si="171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11">
        <f t="shared" si="168"/>
        <v>100.66250000000001</v>
      </c>
      <c r="R1829" s="7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15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70"/>
        <v>41736.899652777778</v>
      </c>
      <c r="L1830" s="13">
        <f t="shared" si="171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11">
        <f t="shared" si="168"/>
        <v>100.16000000000001</v>
      </c>
      <c r="R1830" s="7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15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70"/>
        <v>40516.087627314817</v>
      </c>
      <c r="L1831" s="13">
        <f t="shared" si="171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11">
        <f t="shared" si="168"/>
        <v>166.68333333333334</v>
      </c>
      <c r="R1831" s="7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15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70"/>
        <v>41664.684108796297</v>
      </c>
      <c r="L1832" s="13">
        <f t="shared" si="171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11">
        <f t="shared" si="168"/>
        <v>101.53333333333335</v>
      </c>
      <c r="R1832" s="7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15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70"/>
        <v>41026.996099537035</v>
      </c>
      <c r="L1833" s="13">
        <f t="shared" si="171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11">
        <f t="shared" si="168"/>
        <v>103</v>
      </c>
      <c r="R1833" s="7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15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70"/>
        <v>40576.539664351854</v>
      </c>
      <c r="L1834" s="13">
        <f t="shared" si="171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11">
        <f t="shared" si="168"/>
        <v>142.85714285714286</v>
      </c>
      <c r="R1834" s="7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15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70"/>
        <v>41303.044016203705</v>
      </c>
      <c r="L1835" s="13">
        <f t="shared" si="171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11">
        <f t="shared" si="168"/>
        <v>262.5</v>
      </c>
      <c r="R1835" s="7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15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70"/>
        <v>41988.964062500003</v>
      </c>
      <c r="L1836" s="13">
        <f t="shared" si="171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11">
        <f t="shared" si="168"/>
        <v>118.05000000000001</v>
      </c>
      <c r="R1836" s="7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15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70"/>
        <v>42430.702210648145</v>
      </c>
      <c r="L1837" s="13">
        <f t="shared" si="171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11">
        <f t="shared" si="168"/>
        <v>104</v>
      </c>
      <c r="R1837" s="7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5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70"/>
        <v>41305.809363425928</v>
      </c>
      <c r="L1838" s="13">
        <f t="shared" si="171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11">
        <f t="shared" si="168"/>
        <v>200.34</v>
      </c>
      <c r="R1838" s="7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15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70"/>
        <v>40926.047858796301</v>
      </c>
      <c r="L1839" s="13">
        <f t="shared" si="171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11">
        <f t="shared" si="168"/>
        <v>306.83333333333331</v>
      </c>
      <c r="R1839" s="7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15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70"/>
        <v>40788.786539351851</v>
      </c>
      <c r="L1840" s="13">
        <f t="shared" si="171"/>
        <v>40817.125</v>
      </c>
      <c r="M1840" t="b">
        <v>0</v>
      </c>
      <c r="N1840">
        <v>28</v>
      </c>
      <c r="O1840" t="b">
        <v>1</v>
      </c>
      <c r="P1840" t="s">
        <v>8276</v>
      </c>
      <c r="Q1840" s="11">
        <f t="shared" si="168"/>
        <v>100.149</v>
      </c>
      <c r="R1840" s="7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15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70"/>
        <v>42614.722013888888</v>
      </c>
      <c r="L1841" s="13">
        <f t="shared" si="171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11">
        <f t="shared" si="168"/>
        <v>205.29999999999998</v>
      </c>
      <c r="R1841" s="7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15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70"/>
        <v>41382.096180555556</v>
      </c>
      <c r="L1842" s="13">
        <f t="shared" si="171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11">
        <f t="shared" si="168"/>
        <v>108.88888888888889</v>
      </c>
      <c r="R1842" s="7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15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70"/>
        <v>41745.84542824074</v>
      </c>
      <c r="L1843" s="13">
        <f t="shared" si="171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11">
        <f t="shared" si="168"/>
        <v>101.75</v>
      </c>
      <c r="R1843" s="7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15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70"/>
        <v>42031.631724537037</v>
      </c>
      <c r="L1844" s="13">
        <f t="shared" si="171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11">
        <f t="shared" si="168"/>
        <v>125.25</v>
      </c>
      <c r="R1844" s="7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15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70"/>
        <v>40564.994837962964</v>
      </c>
      <c r="L1845" s="13">
        <f t="shared" si="171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11">
        <f t="shared" si="168"/>
        <v>124.0061</v>
      </c>
      <c r="R1845" s="7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15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70"/>
        <v>40666.973541666666</v>
      </c>
      <c r="L1846" s="13">
        <f t="shared" si="171"/>
        <v>40705.125</v>
      </c>
      <c r="M1846" t="b">
        <v>0</v>
      </c>
      <c r="N1846">
        <v>20</v>
      </c>
      <c r="O1846" t="b">
        <v>1</v>
      </c>
      <c r="P1846" t="s">
        <v>8276</v>
      </c>
      <c r="Q1846" s="11">
        <f t="shared" si="168"/>
        <v>101.4</v>
      </c>
      <c r="R1846" s="7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15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70"/>
        <v>42523.333310185189</v>
      </c>
      <c r="L1847" s="13">
        <f t="shared" si="171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11">
        <f t="shared" si="168"/>
        <v>100</v>
      </c>
      <c r="R1847" s="7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15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70"/>
        <v>41228.650196759263</v>
      </c>
      <c r="L1848" s="13">
        <f t="shared" si="171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11">
        <f t="shared" si="168"/>
        <v>137.92666666666668</v>
      </c>
      <c r="R1848" s="7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15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70"/>
        <v>42094.236481481479</v>
      </c>
      <c r="L1849" s="13">
        <f t="shared" si="171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11">
        <f t="shared" si="168"/>
        <v>120.88000000000001</v>
      </c>
      <c r="R1849" s="7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15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70"/>
        <v>40691.788055555553</v>
      </c>
      <c r="L1850" s="13">
        <f t="shared" si="171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11">
        <f t="shared" si="168"/>
        <v>107.36666666666667</v>
      </c>
      <c r="R1850" s="7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15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70"/>
        <v>41169.845590277779</v>
      </c>
      <c r="L1851" s="13">
        <f t="shared" si="171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11">
        <f t="shared" si="168"/>
        <v>100.33333333333334</v>
      </c>
      <c r="R1851" s="7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15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70"/>
        <v>41800.959490740745</v>
      </c>
      <c r="L1852" s="13">
        <f t="shared" si="171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11">
        <f t="shared" si="168"/>
        <v>101.52222222222223</v>
      </c>
      <c r="R1852" s="7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15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70"/>
        <v>41827.906689814816</v>
      </c>
      <c r="L1853" s="13">
        <f t="shared" si="171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11">
        <f t="shared" si="168"/>
        <v>100.07692307692308</v>
      </c>
      <c r="R1853" s="7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15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70"/>
        <v>42081.77143518519</v>
      </c>
      <c r="L1854" s="13">
        <f t="shared" si="171"/>
        <v>42119</v>
      </c>
      <c r="M1854" t="b">
        <v>0</v>
      </c>
      <c r="N1854">
        <v>131</v>
      </c>
      <c r="O1854" t="b">
        <v>1</v>
      </c>
      <c r="P1854" t="s">
        <v>8276</v>
      </c>
      <c r="Q1854" s="11">
        <f t="shared" si="168"/>
        <v>116.96666666666667</v>
      </c>
      <c r="R1854" s="7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15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70"/>
        <v>41177.060381944444</v>
      </c>
      <c r="L1855" s="13">
        <f t="shared" si="171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11">
        <f t="shared" si="168"/>
        <v>101.875</v>
      </c>
      <c r="R1855" s="7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15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70"/>
        <v>41388.021261574075</v>
      </c>
      <c r="L1856" s="13">
        <f t="shared" si="171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11">
        <f t="shared" si="168"/>
        <v>102.12366666666665</v>
      </c>
      <c r="R1856" s="7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15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70"/>
        <v>41600.538657407407</v>
      </c>
      <c r="L1857" s="13">
        <f t="shared" si="171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11">
        <f t="shared" si="168"/>
        <v>154.05897142857143</v>
      </c>
      <c r="R1857" s="7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15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70"/>
        <v>41817.854999999996</v>
      </c>
      <c r="L1858" s="13">
        <f t="shared" si="171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11">
        <f t="shared" ref="Q1858:Q1921" si="174">(E1858/D1858)*100</f>
        <v>101.25</v>
      </c>
      <c r="R1858" s="7">
        <f t="shared" ref="R1858:R1921" si="175">IFERROR(E1858/N1858,0)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15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76">(((J1859/60)/60)/24)+DATE(1970,1,1)</f>
        <v>41864.76866898148</v>
      </c>
      <c r="L1859" s="13">
        <f t="shared" ref="L1859:L1922" si="17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11">
        <f t="shared" si="174"/>
        <v>100</v>
      </c>
      <c r="R1859" s="7">
        <f t="shared" si="175"/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RIGHT(P1859,LEN(P1859)-SEARCH("/",P1859))</f>
        <v>rock</v>
      </c>
    </row>
    <row r="1860" spans="1:20" ht="15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76"/>
        <v>40833.200474537036</v>
      </c>
      <c r="L1860" s="13">
        <f t="shared" si="17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11">
        <f t="shared" si="174"/>
        <v>108.74800874800874</v>
      </c>
      <c r="R1860" s="7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15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76"/>
        <v>40778.770011574074</v>
      </c>
      <c r="L1861" s="13">
        <f t="shared" si="17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11">
        <f t="shared" si="174"/>
        <v>131.83333333333334</v>
      </c>
      <c r="R1861" s="7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15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76"/>
        <v>41655.709305555552</v>
      </c>
      <c r="L1862" s="13">
        <f t="shared" si="17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11">
        <f t="shared" si="174"/>
        <v>133.46666666666667</v>
      </c>
      <c r="R1862" s="7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15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76"/>
        <v>42000.300243055557</v>
      </c>
      <c r="L1863" s="13">
        <f t="shared" si="17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11">
        <f t="shared" si="174"/>
        <v>0</v>
      </c>
      <c r="R1863" s="7">
        <f t="shared" si="175"/>
        <v>0</v>
      </c>
      <c r="S1863" t="str">
        <f t="shared" si="178"/>
        <v>games</v>
      </c>
      <c r="T1863" t="str">
        <f t="shared" si="179"/>
        <v>mobile games</v>
      </c>
    </row>
    <row r="1864" spans="1:20" ht="15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76"/>
        <v>42755.492754629624</v>
      </c>
      <c r="L1864" s="13">
        <f t="shared" si="177"/>
        <v>42802.3125</v>
      </c>
      <c r="M1864" t="b">
        <v>0</v>
      </c>
      <c r="N1864">
        <v>16</v>
      </c>
      <c r="O1864" t="b">
        <v>0</v>
      </c>
      <c r="P1864" t="s">
        <v>8283</v>
      </c>
      <c r="Q1864" s="11">
        <f t="shared" si="174"/>
        <v>8.0833333333333321</v>
      </c>
      <c r="R1864" s="7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15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76"/>
        <v>41772.797280092593</v>
      </c>
      <c r="L1865" s="13">
        <f t="shared" si="17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11">
        <f t="shared" si="174"/>
        <v>0.4</v>
      </c>
      <c r="R1865" s="7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15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76"/>
        <v>41733.716435185182</v>
      </c>
      <c r="L1866" s="13">
        <f t="shared" si="17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11">
        <f t="shared" si="174"/>
        <v>42.892307692307689</v>
      </c>
      <c r="R1866" s="7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15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76"/>
        <v>42645.367442129631</v>
      </c>
      <c r="L1867" s="13">
        <f t="shared" si="17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11">
        <f t="shared" si="174"/>
        <v>3.6363636363636364E-3</v>
      </c>
      <c r="R1867" s="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15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76"/>
        <v>42742.246493055558</v>
      </c>
      <c r="L1868" s="13">
        <f t="shared" si="17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11">
        <f t="shared" si="174"/>
        <v>0.5</v>
      </c>
      <c r="R1868" s="7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15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76"/>
        <v>42649.924907407403</v>
      </c>
      <c r="L1869" s="13">
        <f t="shared" si="17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11">
        <f t="shared" si="174"/>
        <v>0.05</v>
      </c>
      <c r="R1869" s="7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15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76"/>
        <v>42328.779224537036</v>
      </c>
      <c r="L1870" s="13">
        <f t="shared" si="17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11">
        <f t="shared" si="174"/>
        <v>4.8680000000000003</v>
      </c>
      <c r="R1870" s="7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15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76"/>
        <v>42709.002881944441</v>
      </c>
      <c r="L1871" s="13">
        <f t="shared" si="17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11">
        <f t="shared" si="174"/>
        <v>0</v>
      </c>
      <c r="R1871" s="7">
        <f t="shared" si="175"/>
        <v>0</v>
      </c>
      <c r="S1871" t="str">
        <f t="shared" si="178"/>
        <v>games</v>
      </c>
      <c r="T1871" t="str">
        <f t="shared" si="179"/>
        <v>mobile games</v>
      </c>
    </row>
    <row r="1872" spans="1:20" ht="15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76"/>
        <v>42371.355729166666</v>
      </c>
      <c r="L1872" s="13">
        <f t="shared" si="17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11">
        <f t="shared" si="174"/>
        <v>10.314285714285715</v>
      </c>
      <c r="R1872" s="7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15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76"/>
        <v>41923.783576388887</v>
      </c>
      <c r="L1873" s="13">
        <f t="shared" si="17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11">
        <f t="shared" si="174"/>
        <v>71.784615384615378</v>
      </c>
      <c r="R1873" s="7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15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76"/>
        <v>42155.129652777774</v>
      </c>
      <c r="L1874" s="13">
        <f t="shared" si="17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11">
        <f t="shared" si="174"/>
        <v>1.06</v>
      </c>
      <c r="R1874" s="7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15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76"/>
        <v>42164.615856481483</v>
      </c>
      <c r="L1875" s="13">
        <f t="shared" si="17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11">
        <f t="shared" si="174"/>
        <v>0.44999999999999996</v>
      </c>
      <c r="R1875" s="7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15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76"/>
        <v>42529.969131944439</v>
      </c>
      <c r="L1876" s="13">
        <f t="shared" si="17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11">
        <f t="shared" si="174"/>
        <v>1.6250000000000001E-2</v>
      </c>
      <c r="R1876" s="7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15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76"/>
        <v>42528.899398148147</v>
      </c>
      <c r="L1877" s="13">
        <f t="shared" si="17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11">
        <f t="shared" si="174"/>
        <v>0.51</v>
      </c>
      <c r="R1877" s="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15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76"/>
        <v>41776.284780092588</v>
      </c>
      <c r="L1878" s="13">
        <f t="shared" si="17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11">
        <f t="shared" si="174"/>
        <v>0</v>
      </c>
      <c r="R1878" s="7">
        <f t="shared" si="175"/>
        <v>0</v>
      </c>
      <c r="S1878" t="str">
        <f t="shared" si="178"/>
        <v>games</v>
      </c>
      <c r="T1878" t="str">
        <f t="shared" si="179"/>
        <v>mobile games</v>
      </c>
    </row>
    <row r="1879" spans="1:20" ht="15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76"/>
        <v>42035.029224537036</v>
      </c>
      <c r="L1879" s="13">
        <f t="shared" si="17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11">
        <f t="shared" si="174"/>
        <v>0</v>
      </c>
      <c r="R1879" s="7">
        <f t="shared" si="175"/>
        <v>0</v>
      </c>
      <c r="S1879" t="str">
        <f t="shared" si="178"/>
        <v>games</v>
      </c>
      <c r="T1879" t="str">
        <f t="shared" si="179"/>
        <v>mobile games</v>
      </c>
    </row>
    <row r="1880" spans="1:20" ht="15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76"/>
        <v>41773.008738425924</v>
      </c>
      <c r="L1880" s="13">
        <f t="shared" si="17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11">
        <f t="shared" si="174"/>
        <v>0</v>
      </c>
      <c r="R1880" s="7">
        <f t="shared" si="175"/>
        <v>0</v>
      </c>
      <c r="S1880" t="str">
        <f t="shared" si="178"/>
        <v>games</v>
      </c>
      <c r="T1880" t="str">
        <f t="shared" si="179"/>
        <v>mobile games</v>
      </c>
    </row>
    <row r="1881" spans="1:20" ht="15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76"/>
        <v>42413.649641203709</v>
      </c>
      <c r="L1881" s="13">
        <f t="shared" si="17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11">
        <f t="shared" si="174"/>
        <v>0.12</v>
      </c>
      <c r="R1881" s="7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15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76"/>
        <v>42430.566898148143</v>
      </c>
      <c r="L1882" s="13">
        <f t="shared" si="17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11">
        <f t="shared" si="174"/>
        <v>20.080000000000002</v>
      </c>
      <c r="R1882" s="7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15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76"/>
        <v>42043.152650462958</v>
      </c>
      <c r="L1883" s="13">
        <f t="shared" si="17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11">
        <f t="shared" si="174"/>
        <v>172.68449999999999</v>
      </c>
      <c r="R1883" s="7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15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76"/>
        <v>41067.949212962965</v>
      </c>
      <c r="L1884" s="13">
        <f t="shared" si="17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11">
        <f t="shared" si="174"/>
        <v>100.8955223880597</v>
      </c>
      <c r="R1884" s="7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15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76"/>
        <v>40977.948009259257</v>
      </c>
      <c r="L1885" s="13">
        <f t="shared" si="17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11">
        <f t="shared" si="174"/>
        <v>104.8048048048048</v>
      </c>
      <c r="R1885" s="7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15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76"/>
        <v>41205.198321759257</v>
      </c>
      <c r="L1886" s="13">
        <f t="shared" si="177"/>
        <v>41240.5</v>
      </c>
      <c r="M1886" t="b">
        <v>0</v>
      </c>
      <c r="N1886">
        <v>26</v>
      </c>
      <c r="O1886" t="b">
        <v>1</v>
      </c>
      <c r="P1886" t="s">
        <v>8279</v>
      </c>
      <c r="Q1886" s="11">
        <f t="shared" si="174"/>
        <v>135.1</v>
      </c>
      <c r="R1886" s="7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15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76"/>
        <v>41099.093865740739</v>
      </c>
      <c r="L1887" s="13">
        <f t="shared" si="17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11">
        <f t="shared" si="174"/>
        <v>116.32786885245903</v>
      </c>
      <c r="R1887" s="7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15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76"/>
        <v>41925.906689814816</v>
      </c>
      <c r="L1888" s="13">
        <f t="shared" si="17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11">
        <f t="shared" si="174"/>
        <v>102.08333333333333</v>
      </c>
      <c r="R1888" s="7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15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76"/>
        <v>42323.800138888888</v>
      </c>
      <c r="L1889" s="13">
        <f t="shared" si="17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11">
        <f t="shared" si="174"/>
        <v>111.16666666666666</v>
      </c>
      <c r="R1889" s="7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15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76"/>
        <v>40299.239953703705</v>
      </c>
      <c r="L1890" s="13">
        <f t="shared" si="17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11">
        <f t="shared" si="174"/>
        <v>166.08</v>
      </c>
      <c r="R1890" s="7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15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76"/>
        <v>41299.793356481481</v>
      </c>
      <c r="L1891" s="13">
        <f t="shared" si="17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11">
        <f t="shared" si="174"/>
        <v>106.60000000000001</v>
      </c>
      <c r="R1891" s="7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15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76"/>
        <v>41228.786203703705</v>
      </c>
      <c r="L1892" s="13">
        <f t="shared" si="17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11">
        <f t="shared" si="174"/>
        <v>144.58441666666667</v>
      </c>
      <c r="R1892" s="7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15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76"/>
        <v>40335.798078703701</v>
      </c>
      <c r="L1893" s="13">
        <f t="shared" si="177"/>
        <v>40381.25</v>
      </c>
      <c r="M1893" t="b">
        <v>0</v>
      </c>
      <c r="N1893">
        <v>120</v>
      </c>
      <c r="O1893" t="b">
        <v>1</v>
      </c>
      <c r="P1893" t="s">
        <v>8279</v>
      </c>
      <c r="Q1893" s="11">
        <f t="shared" si="174"/>
        <v>105.55000000000001</v>
      </c>
      <c r="R1893" s="7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15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76"/>
        <v>40671.637511574074</v>
      </c>
      <c r="L1894" s="13">
        <f t="shared" si="17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11">
        <f t="shared" si="174"/>
        <v>136.60000000000002</v>
      </c>
      <c r="R1894" s="7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15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76"/>
        <v>40632.94195601852</v>
      </c>
      <c r="L1895" s="13">
        <f t="shared" si="17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11">
        <f t="shared" si="174"/>
        <v>104</v>
      </c>
      <c r="R1895" s="7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5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76"/>
        <v>40920.904895833337</v>
      </c>
      <c r="L1896" s="13">
        <f t="shared" si="17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11">
        <f t="shared" si="174"/>
        <v>114.5</v>
      </c>
      <c r="R1896" s="7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15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76"/>
        <v>42267.746782407412</v>
      </c>
      <c r="L1897" s="13">
        <f t="shared" si="17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11">
        <f t="shared" si="174"/>
        <v>101.71957671957672</v>
      </c>
      <c r="R1897" s="7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15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76"/>
        <v>40981.710243055553</v>
      </c>
      <c r="L1898" s="13">
        <f t="shared" si="17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11">
        <f t="shared" si="174"/>
        <v>123.94678492239468</v>
      </c>
      <c r="R1898" s="7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15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76"/>
        <v>41680.583402777782</v>
      </c>
      <c r="L1899" s="13">
        <f t="shared" si="177"/>
        <v>41702.875</v>
      </c>
      <c r="M1899" t="b">
        <v>0</v>
      </c>
      <c r="N1899">
        <v>183</v>
      </c>
      <c r="O1899" t="b">
        <v>1</v>
      </c>
      <c r="P1899" t="s">
        <v>8279</v>
      </c>
      <c r="Q1899" s="11">
        <f t="shared" si="174"/>
        <v>102.45669291338582</v>
      </c>
      <c r="R1899" s="7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15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76"/>
        <v>42366.192974537036</v>
      </c>
      <c r="L1900" s="13">
        <f t="shared" si="177"/>
        <v>42401.75</v>
      </c>
      <c r="M1900" t="b">
        <v>0</v>
      </c>
      <c r="N1900">
        <v>21</v>
      </c>
      <c r="O1900" t="b">
        <v>1</v>
      </c>
      <c r="P1900" t="s">
        <v>8279</v>
      </c>
      <c r="Q1900" s="11">
        <f t="shared" si="174"/>
        <v>144.5</v>
      </c>
      <c r="R1900" s="7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15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76"/>
        <v>42058.941736111112</v>
      </c>
      <c r="L1901" s="13">
        <f t="shared" si="17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11">
        <f t="shared" si="174"/>
        <v>133.33333333333331</v>
      </c>
      <c r="R1901" s="7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15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76"/>
        <v>41160.871886574074</v>
      </c>
      <c r="L1902" s="13">
        <f t="shared" si="17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11">
        <f t="shared" si="174"/>
        <v>109.3644</v>
      </c>
      <c r="R1902" s="7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15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76"/>
        <v>42116.54315972222</v>
      </c>
      <c r="L1903" s="13">
        <f t="shared" si="17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11">
        <f t="shared" si="174"/>
        <v>2.6969696969696968</v>
      </c>
      <c r="R1903" s="7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15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76"/>
        <v>42037.789895833332</v>
      </c>
      <c r="L1904" s="13">
        <f t="shared" si="17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11">
        <f t="shared" si="174"/>
        <v>1.2</v>
      </c>
      <c r="R1904" s="7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15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76"/>
        <v>42702.770729166667</v>
      </c>
      <c r="L1905" s="13">
        <f t="shared" si="17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11">
        <f t="shared" si="174"/>
        <v>46.6</v>
      </c>
      <c r="R1905" s="7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15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76"/>
        <v>42326.685428240744</v>
      </c>
      <c r="L1906" s="13">
        <f t="shared" si="17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11">
        <f t="shared" si="174"/>
        <v>0.1</v>
      </c>
      <c r="R1906" s="7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15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76"/>
        <v>41859.925856481481</v>
      </c>
      <c r="L1907" s="13">
        <f t="shared" si="17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11">
        <f t="shared" si="174"/>
        <v>0.16800000000000001</v>
      </c>
      <c r="R1907" s="7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15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76"/>
        <v>42514.671099537038</v>
      </c>
      <c r="L1908" s="13">
        <f t="shared" si="17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11">
        <f t="shared" si="174"/>
        <v>42.76</v>
      </c>
      <c r="R1908" s="7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15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76"/>
        <v>41767.587094907409</v>
      </c>
      <c r="L1909" s="13">
        <f t="shared" si="17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11">
        <f t="shared" si="174"/>
        <v>0.28333333333333333</v>
      </c>
      <c r="R1909" s="7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15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76"/>
        <v>42703.917824074073</v>
      </c>
      <c r="L1910" s="13">
        <f t="shared" si="17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11">
        <f t="shared" si="174"/>
        <v>1.7319999999999998</v>
      </c>
      <c r="R1910" s="7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15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76"/>
        <v>41905.429155092592</v>
      </c>
      <c r="L1911" s="13">
        <f t="shared" si="17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11">
        <f t="shared" si="174"/>
        <v>14.111428571428572</v>
      </c>
      <c r="R1911" s="7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15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76"/>
        <v>42264.963159722218</v>
      </c>
      <c r="L1912" s="13">
        <f t="shared" si="17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11">
        <f t="shared" si="174"/>
        <v>39.395294117647055</v>
      </c>
      <c r="R1912" s="7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15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76"/>
        <v>41830.033958333333</v>
      </c>
      <c r="L1913" s="13">
        <f t="shared" si="17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11">
        <f t="shared" si="174"/>
        <v>2.3529411764705882E-2</v>
      </c>
      <c r="R1913" s="7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15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76"/>
        <v>42129.226388888885</v>
      </c>
      <c r="L1914" s="13">
        <f t="shared" si="17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11">
        <f t="shared" si="174"/>
        <v>59.3</v>
      </c>
      <c r="R1914" s="7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15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76"/>
        <v>41890.511319444442</v>
      </c>
      <c r="L1915" s="13">
        <f t="shared" si="17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11">
        <f t="shared" si="174"/>
        <v>1.3270833333333334</v>
      </c>
      <c r="R1915" s="7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15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76"/>
        <v>41929.174456018518</v>
      </c>
      <c r="L1916" s="13">
        <f t="shared" si="17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11">
        <f t="shared" si="174"/>
        <v>9.0090090090090094</v>
      </c>
      <c r="R1916" s="7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15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76"/>
        <v>41864.04886574074</v>
      </c>
      <c r="L1917" s="13">
        <f t="shared" si="17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11">
        <f t="shared" si="174"/>
        <v>1.6</v>
      </c>
      <c r="R1917" s="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15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76"/>
        <v>42656.717303240745</v>
      </c>
      <c r="L1918" s="13">
        <f t="shared" si="17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11">
        <f t="shared" si="174"/>
        <v>0.51</v>
      </c>
      <c r="R1918" s="7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15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76"/>
        <v>42746.270057870366</v>
      </c>
      <c r="L1919" s="13">
        <f t="shared" si="17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11">
        <f t="shared" si="174"/>
        <v>52.570512820512818</v>
      </c>
      <c r="R1919" s="7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15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76"/>
        <v>41828.789942129632</v>
      </c>
      <c r="L1920" s="13">
        <f t="shared" si="17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11">
        <f t="shared" si="174"/>
        <v>1.04</v>
      </c>
      <c r="R1920" s="7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15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76"/>
        <v>42113.875567129624</v>
      </c>
      <c r="L1921" s="13">
        <f t="shared" si="17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11">
        <f t="shared" si="174"/>
        <v>47.4</v>
      </c>
      <c r="R1921" s="7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15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76"/>
        <v>42270.875706018516</v>
      </c>
      <c r="L1922" s="13">
        <f t="shared" si="17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11">
        <f t="shared" ref="Q1922:Q1985" si="180">(E1922/D1922)*100</f>
        <v>43.03</v>
      </c>
      <c r="R1922" s="7">
        <f t="shared" ref="R1922:R1985" si="181">IFERROR(E1922/N1922,0)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15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82">(((J1923/60)/60)/24)+DATE(1970,1,1)</f>
        <v>41074.221562500003</v>
      </c>
      <c r="L1923" s="13">
        <f t="shared" ref="L1923:L1986" si="183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11">
        <f t="shared" si="180"/>
        <v>136.80000000000001</v>
      </c>
      <c r="R1923" s="7">
        <f t="shared" si="181"/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RIGHT(P1923,LEN(P1923)-SEARCH("/",P1923))</f>
        <v>indie rock</v>
      </c>
    </row>
    <row r="1924" spans="1:20" ht="15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82"/>
        <v>41590.255868055552</v>
      </c>
      <c r="L1924" s="13">
        <f t="shared" si="18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11">
        <f t="shared" si="180"/>
        <v>115.55</v>
      </c>
      <c r="R1924" s="7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15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82"/>
        <v>40772.848749999997</v>
      </c>
      <c r="L1925" s="13">
        <f t="shared" si="18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11">
        <f t="shared" si="180"/>
        <v>240.79999999999998</v>
      </c>
      <c r="R1925" s="7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15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82"/>
        <v>41626.761053240742</v>
      </c>
      <c r="L1926" s="13">
        <f t="shared" si="18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11">
        <f t="shared" si="180"/>
        <v>114.39999999999999</v>
      </c>
      <c r="R1926" s="7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15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82"/>
        <v>41535.90148148148</v>
      </c>
      <c r="L1927" s="13">
        <f t="shared" si="183"/>
        <v>41558</v>
      </c>
      <c r="M1927" t="b">
        <v>0</v>
      </c>
      <c r="N1927">
        <v>52</v>
      </c>
      <c r="O1927" t="b">
        <v>1</v>
      </c>
      <c r="P1927" t="s">
        <v>8279</v>
      </c>
      <c r="Q1927" s="11">
        <f t="shared" si="180"/>
        <v>110.33333333333333</v>
      </c>
      <c r="R1927" s="7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15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82"/>
        <v>40456.954351851848</v>
      </c>
      <c r="L1928" s="13">
        <f t="shared" si="18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11">
        <f t="shared" si="180"/>
        <v>195.37933333333334</v>
      </c>
      <c r="R1928" s="7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5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82"/>
        <v>40960.861562500002</v>
      </c>
      <c r="L1929" s="13">
        <f t="shared" si="18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11">
        <f t="shared" si="180"/>
        <v>103.33333333333334</v>
      </c>
      <c r="R1929" s="7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15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82"/>
        <v>41371.648078703707</v>
      </c>
      <c r="L1930" s="13">
        <f t="shared" si="18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11">
        <f t="shared" si="180"/>
        <v>103.1372549019608</v>
      </c>
      <c r="R1930" s="7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15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82"/>
        <v>40687.021597222221</v>
      </c>
      <c r="L1931" s="13">
        <f t="shared" si="18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11">
        <f t="shared" si="180"/>
        <v>100.3125</v>
      </c>
      <c r="R1931" s="7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15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82"/>
        <v>41402.558819444443</v>
      </c>
      <c r="L1932" s="13">
        <f t="shared" si="18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11">
        <f t="shared" si="180"/>
        <v>127</v>
      </c>
      <c r="R1932" s="7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15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82"/>
        <v>41037.892465277779</v>
      </c>
      <c r="L1933" s="13">
        <f t="shared" si="18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11">
        <f t="shared" si="180"/>
        <v>120.601</v>
      </c>
      <c r="R1933" s="7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15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82"/>
        <v>40911.809872685182</v>
      </c>
      <c r="L1934" s="13">
        <f t="shared" si="18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11">
        <f t="shared" si="180"/>
        <v>106.99047619047619</v>
      </c>
      <c r="R1934" s="7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15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82"/>
        <v>41879.130868055552</v>
      </c>
      <c r="L1935" s="13">
        <f t="shared" si="18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11">
        <f t="shared" si="180"/>
        <v>172.43333333333334</v>
      </c>
      <c r="R1935" s="7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15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82"/>
        <v>40865.867141203707</v>
      </c>
      <c r="L1936" s="13">
        <f t="shared" si="18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11">
        <f t="shared" si="180"/>
        <v>123.61999999999999</v>
      </c>
      <c r="R1936" s="7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15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82"/>
        <v>41773.932534722226</v>
      </c>
      <c r="L1937" s="13">
        <f t="shared" si="18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11">
        <f t="shared" si="180"/>
        <v>108.4</v>
      </c>
      <c r="R1937" s="7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15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82"/>
        <v>40852.889699074076</v>
      </c>
      <c r="L1938" s="13">
        <f t="shared" si="18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11">
        <f t="shared" si="180"/>
        <v>116.52013333333333</v>
      </c>
      <c r="R1938" s="7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15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82"/>
        <v>41059.118993055556</v>
      </c>
      <c r="L1939" s="13">
        <f t="shared" si="18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11">
        <f t="shared" si="180"/>
        <v>187.245</v>
      </c>
      <c r="R1939" s="7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15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82"/>
        <v>41426.259618055556</v>
      </c>
      <c r="L1940" s="13">
        <f t="shared" si="18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11">
        <f t="shared" si="180"/>
        <v>115.93333333333334</v>
      </c>
      <c r="R1940" s="7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15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82"/>
        <v>41313.985046296293</v>
      </c>
      <c r="L1941" s="13">
        <f t="shared" si="18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11">
        <f t="shared" si="180"/>
        <v>110.7</v>
      </c>
      <c r="R1941" s="7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15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82"/>
        <v>40670.507326388892</v>
      </c>
      <c r="L1942" s="13">
        <f t="shared" si="18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11">
        <f t="shared" si="180"/>
        <v>170.92307692307693</v>
      </c>
      <c r="R1942" s="7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15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82"/>
        <v>41744.290868055556</v>
      </c>
      <c r="L1943" s="13">
        <f t="shared" si="18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11">
        <f t="shared" si="180"/>
        <v>126.11835600000001</v>
      </c>
      <c r="R1943" s="7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15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82"/>
        <v>40638.828009259261</v>
      </c>
      <c r="L1944" s="13">
        <f t="shared" si="18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11">
        <f t="shared" si="180"/>
        <v>138.44033333333334</v>
      </c>
      <c r="R1944" s="7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15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82"/>
        <v>42548.269861111112</v>
      </c>
      <c r="L1945" s="13">
        <f t="shared" si="18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11">
        <f t="shared" si="180"/>
        <v>1705.2499999999998</v>
      </c>
      <c r="R1945" s="7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15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82"/>
        <v>41730.584374999999</v>
      </c>
      <c r="L1946" s="13">
        <f t="shared" si="18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11">
        <f t="shared" si="180"/>
        <v>788.05550000000005</v>
      </c>
      <c r="R1946" s="7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15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82"/>
        <v>42157.251828703709</v>
      </c>
      <c r="L1947" s="13">
        <f t="shared" si="18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11">
        <f t="shared" si="180"/>
        <v>348.01799999999997</v>
      </c>
      <c r="R1947" s="7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15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82"/>
        <v>41689.150011574071</v>
      </c>
      <c r="L1948" s="13">
        <f t="shared" si="18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11">
        <f t="shared" si="180"/>
        <v>149.74666666666667</v>
      </c>
      <c r="R1948" s="7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15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82"/>
        <v>40102.918055555558</v>
      </c>
      <c r="L1949" s="13">
        <f t="shared" si="18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11">
        <f t="shared" si="180"/>
        <v>100.63375000000001</v>
      </c>
      <c r="R1949" s="7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15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82"/>
        <v>42473.604270833333</v>
      </c>
      <c r="L1950" s="13">
        <f t="shared" si="18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11">
        <f t="shared" si="180"/>
        <v>800.21100000000001</v>
      </c>
      <c r="R1950" s="7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15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82"/>
        <v>41800.423043981478</v>
      </c>
      <c r="L1951" s="13">
        <f t="shared" si="18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11">
        <f t="shared" si="180"/>
        <v>106.00260000000002</v>
      </c>
      <c r="R1951" s="7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15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82"/>
        <v>40624.181400462963</v>
      </c>
      <c r="L1952" s="13">
        <f t="shared" si="18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11">
        <f t="shared" si="180"/>
        <v>200.51866666666669</v>
      </c>
      <c r="R1952" s="7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15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82"/>
        <v>42651.420567129629</v>
      </c>
      <c r="L1953" s="13">
        <f t="shared" si="18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11">
        <f t="shared" si="180"/>
        <v>212.44399999999999</v>
      </c>
      <c r="R1953" s="7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15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82"/>
        <v>41526.60665509259</v>
      </c>
      <c r="L1954" s="13">
        <f t="shared" si="18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11">
        <f t="shared" si="180"/>
        <v>198.47237142857145</v>
      </c>
      <c r="R1954" s="7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15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82"/>
        <v>40941.199826388889</v>
      </c>
      <c r="L1955" s="13">
        <f t="shared" si="183"/>
        <v>40970.125</v>
      </c>
      <c r="M1955" t="b">
        <v>1</v>
      </c>
      <c r="N1955">
        <v>147</v>
      </c>
      <c r="O1955" t="b">
        <v>1</v>
      </c>
      <c r="P1955" t="s">
        <v>8295</v>
      </c>
      <c r="Q1955" s="11">
        <f t="shared" si="180"/>
        <v>225.94666666666666</v>
      </c>
      <c r="R1955" s="7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15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82"/>
        <v>42394.580740740741</v>
      </c>
      <c r="L1956" s="13">
        <f t="shared" si="18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11">
        <f t="shared" si="180"/>
        <v>698.94800000000009</v>
      </c>
      <c r="R1956" s="7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15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82"/>
        <v>41020.271770833337</v>
      </c>
      <c r="L1957" s="13">
        <f t="shared" si="18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11">
        <f t="shared" si="180"/>
        <v>398.59528571428569</v>
      </c>
      <c r="R1957" s="7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15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82"/>
        <v>42067.923668981486</v>
      </c>
      <c r="L1958" s="13">
        <f t="shared" si="18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11">
        <f t="shared" si="180"/>
        <v>294.0333333333333</v>
      </c>
      <c r="R1958" s="7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15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82"/>
        <v>41179.098530092589</v>
      </c>
      <c r="L1959" s="13">
        <f t="shared" si="18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11">
        <f t="shared" si="180"/>
        <v>167.50470000000001</v>
      </c>
      <c r="R1959" s="7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15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82"/>
        <v>41326.987974537034</v>
      </c>
      <c r="L1960" s="13">
        <f t="shared" si="18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11">
        <f t="shared" si="180"/>
        <v>1435.5717142857143</v>
      </c>
      <c r="R1960" s="7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15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82"/>
        <v>41871.845601851855</v>
      </c>
      <c r="L1961" s="13">
        <f t="shared" si="183"/>
        <v>41913</v>
      </c>
      <c r="M1961" t="b">
        <v>1</v>
      </c>
      <c r="N1961">
        <v>424</v>
      </c>
      <c r="O1961" t="b">
        <v>1</v>
      </c>
      <c r="P1961" t="s">
        <v>8295</v>
      </c>
      <c r="Q1961" s="11">
        <f t="shared" si="180"/>
        <v>156.73439999999999</v>
      </c>
      <c r="R1961" s="7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15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82"/>
        <v>41964.362743055557</v>
      </c>
      <c r="L1962" s="13">
        <f t="shared" si="18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11">
        <f t="shared" si="180"/>
        <v>117.90285714285716</v>
      </c>
      <c r="R1962" s="7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15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82"/>
        <v>41148.194641203707</v>
      </c>
      <c r="L1963" s="13">
        <f t="shared" si="18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11">
        <f t="shared" si="180"/>
        <v>1105.3811999999998</v>
      </c>
      <c r="R1963" s="7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15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82"/>
        <v>41742.780509259261</v>
      </c>
      <c r="L1964" s="13">
        <f t="shared" si="18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11">
        <f t="shared" si="180"/>
        <v>192.92499999999998</v>
      </c>
      <c r="R1964" s="7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15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82"/>
        <v>41863.429791666669</v>
      </c>
      <c r="L1965" s="13">
        <f t="shared" si="18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11">
        <f t="shared" si="180"/>
        <v>126.8842105263158</v>
      </c>
      <c r="R1965" s="7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15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82"/>
        <v>42452.272824074069</v>
      </c>
      <c r="L1966" s="13">
        <f t="shared" si="18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11">
        <f t="shared" si="180"/>
        <v>259.57748878923763</v>
      </c>
      <c r="R1966" s="7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15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82"/>
        <v>40898.089236111111</v>
      </c>
      <c r="L1967" s="13">
        <f t="shared" si="18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11">
        <f t="shared" si="180"/>
        <v>262.27999999999997</v>
      </c>
      <c r="R1967" s="7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15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82"/>
        <v>41835.540486111109</v>
      </c>
      <c r="L1968" s="13">
        <f t="shared" si="18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11">
        <f t="shared" si="180"/>
        <v>206.74309000000002</v>
      </c>
      <c r="R1968" s="7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15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82"/>
        <v>41730.663530092592</v>
      </c>
      <c r="L1969" s="13">
        <f t="shared" si="18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11">
        <f t="shared" si="180"/>
        <v>370.13</v>
      </c>
      <c r="R1969" s="7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15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82"/>
        <v>42676.586979166663</v>
      </c>
      <c r="L1970" s="13">
        <f t="shared" si="18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11">
        <f t="shared" si="180"/>
        <v>284.96600000000001</v>
      </c>
      <c r="R1970" s="7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15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82"/>
        <v>42557.792453703703</v>
      </c>
      <c r="L1971" s="13">
        <f t="shared" si="18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11">
        <f t="shared" si="180"/>
        <v>579.08000000000004</v>
      </c>
      <c r="R1971" s="7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15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82"/>
        <v>41324.193298611113</v>
      </c>
      <c r="L1972" s="13">
        <f t="shared" si="18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11">
        <f t="shared" si="180"/>
        <v>1131.8</v>
      </c>
      <c r="R1972" s="7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15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82"/>
        <v>41561.500706018516</v>
      </c>
      <c r="L1973" s="13">
        <f t="shared" si="18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11">
        <f t="shared" si="180"/>
        <v>263.02771750000005</v>
      </c>
      <c r="R1973" s="7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15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82"/>
        <v>41201.012083333335</v>
      </c>
      <c r="L1974" s="13">
        <f t="shared" si="18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11">
        <f t="shared" si="180"/>
        <v>674.48</v>
      </c>
      <c r="R1974" s="7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15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82"/>
        <v>42549.722962962958</v>
      </c>
      <c r="L1975" s="13">
        <f t="shared" si="18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11">
        <f t="shared" si="180"/>
        <v>256.83081313131316</v>
      </c>
      <c r="R1975" s="7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15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82"/>
        <v>41445.334131944444</v>
      </c>
      <c r="L1976" s="13">
        <f t="shared" si="18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11">
        <f t="shared" si="180"/>
        <v>375.49599999999998</v>
      </c>
      <c r="R1976" s="7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15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82"/>
        <v>41313.755219907405</v>
      </c>
      <c r="L1977" s="13">
        <f t="shared" si="18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11">
        <f t="shared" si="180"/>
        <v>208.70837499999996</v>
      </c>
      <c r="R1977" s="7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15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82"/>
        <v>41438.899594907409</v>
      </c>
      <c r="L1978" s="13">
        <f t="shared" si="18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11">
        <f t="shared" si="180"/>
        <v>346.6</v>
      </c>
      <c r="R1978" s="7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15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82"/>
        <v>42311.216898148152</v>
      </c>
      <c r="L1979" s="13">
        <f t="shared" si="18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11">
        <f t="shared" si="180"/>
        <v>402.33</v>
      </c>
      <c r="R1979" s="7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15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82"/>
        <v>41039.225601851853</v>
      </c>
      <c r="L1980" s="13">
        <f t="shared" si="18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11">
        <f t="shared" si="180"/>
        <v>1026.8451399999999</v>
      </c>
      <c r="R1980" s="7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15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82"/>
        <v>42290.460023148145</v>
      </c>
      <c r="L1981" s="13">
        <f t="shared" si="18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11">
        <f t="shared" si="180"/>
        <v>114.901155</v>
      </c>
      <c r="R1981" s="7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15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82"/>
        <v>42423.542384259257</v>
      </c>
      <c r="L1982" s="13">
        <f t="shared" si="18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11">
        <f t="shared" si="180"/>
        <v>354.82402000000002</v>
      </c>
      <c r="R1982" s="7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15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82"/>
        <v>41799.725289351853</v>
      </c>
      <c r="L1983" s="13">
        <f t="shared" si="18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11">
        <f t="shared" si="180"/>
        <v>5.08</v>
      </c>
      <c r="R1983" s="7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15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82"/>
        <v>42678.586655092593</v>
      </c>
      <c r="L1984" s="13">
        <f t="shared" si="18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11">
        <f t="shared" si="180"/>
        <v>0</v>
      </c>
      <c r="R1984" s="7">
        <f t="shared" si="181"/>
        <v>0</v>
      </c>
      <c r="S1984" t="str">
        <f t="shared" si="184"/>
        <v>photography</v>
      </c>
      <c r="T1984" t="str">
        <f t="shared" si="185"/>
        <v>people</v>
      </c>
    </row>
    <row r="1985" spans="1:20" ht="15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82"/>
        <v>42593.011782407411</v>
      </c>
      <c r="L1985" s="13">
        <f t="shared" si="18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11">
        <f t="shared" si="180"/>
        <v>4.3</v>
      </c>
      <c r="R1985" s="7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15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82"/>
        <v>41913.790289351848</v>
      </c>
      <c r="L1986" s="13">
        <f t="shared" si="18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11">
        <f t="shared" ref="Q1986:Q2049" si="186">(E1986/D1986)*100</f>
        <v>21.146666666666665</v>
      </c>
      <c r="R1986" s="7">
        <f t="shared" ref="R1986:R2049" si="187">IFERROR(E1986/N1986,0)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15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88">(((J1987/60)/60)/24)+DATE(1970,1,1)</f>
        <v>42555.698738425926</v>
      </c>
      <c r="L1987" s="13">
        <f t="shared" ref="L1987:L2050" si="189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11">
        <f t="shared" si="186"/>
        <v>3.1875</v>
      </c>
      <c r="R1987" s="7">
        <f t="shared" si="187"/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RIGHT(P1987,LEN(P1987)-SEARCH("/",P1987))</f>
        <v>people</v>
      </c>
    </row>
    <row r="1988" spans="1:20" ht="15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88"/>
        <v>42413.433831018512</v>
      </c>
      <c r="L1988" s="13">
        <f t="shared" si="189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11">
        <f t="shared" si="186"/>
        <v>0.05</v>
      </c>
      <c r="R1988" s="7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15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88"/>
        <v>42034.639768518522</v>
      </c>
      <c r="L1989" s="13">
        <f t="shared" si="189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11">
        <f t="shared" si="186"/>
        <v>42.472727272727276</v>
      </c>
      <c r="R1989" s="7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5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88"/>
        <v>42206.763217592597</v>
      </c>
      <c r="L1990" s="13">
        <f t="shared" si="189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11">
        <f t="shared" si="186"/>
        <v>0.41666666666666669</v>
      </c>
      <c r="R1990" s="7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15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88"/>
        <v>42685.680648148147</v>
      </c>
      <c r="L1991" s="13">
        <f t="shared" si="189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11">
        <f t="shared" si="186"/>
        <v>1</v>
      </c>
      <c r="R1991" s="7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15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88"/>
        <v>42398.195972222224</v>
      </c>
      <c r="L1992" s="13">
        <f t="shared" si="189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11">
        <f t="shared" si="186"/>
        <v>16.966666666666665</v>
      </c>
      <c r="R1992" s="7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15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88"/>
        <v>42167.89335648148</v>
      </c>
      <c r="L1993" s="13">
        <f t="shared" si="189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11">
        <f t="shared" si="186"/>
        <v>7.0000000000000009</v>
      </c>
      <c r="R1993" s="7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15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88"/>
        <v>42023.143414351856</v>
      </c>
      <c r="L1994" s="13">
        <f t="shared" si="189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11">
        <f t="shared" si="186"/>
        <v>0.13333333333333333</v>
      </c>
      <c r="R1994" s="7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15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88"/>
        <v>42329.58839120371</v>
      </c>
      <c r="L1995" s="13">
        <f t="shared" si="189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11">
        <f t="shared" si="186"/>
        <v>0</v>
      </c>
      <c r="R1995" s="7">
        <f t="shared" si="187"/>
        <v>0</v>
      </c>
      <c r="S1995" t="str">
        <f t="shared" si="190"/>
        <v>photography</v>
      </c>
      <c r="T1995" t="str">
        <f t="shared" si="191"/>
        <v>people</v>
      </c>
    </row>
    <row r="1996" spans="1:20" ht="15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88"/>
        <v>42651.006273148145</v>
      </c>
      <c r="L1996" s="13">
        <f t="shared" si="189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11">
        <f t="shared" si="186"/>
        <v>0</v>
      </c>
      <c r="R1996" s="7">
        <f t="shared" si="187"/>
        <v>0</v>
      </c>
      <c r="S1996" t="str">
        <f t="shared" si="190"/>
        <v>photography</v>
      </c>
      <c r="T1996" t="str">
        <f t="shared" si="191"/>
        <v>people</v>
      </c>
    </row>
    <row r="1997" spans="1:20" ht="15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88"/>
        <v>42181.902037037042</v>
      </c>
      <c r="L1997" s="13">
        <f t="shared" si="189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11">
        <f t="shared" si="186"/>
        <v>7.8</v>
      </c>
      <c r="R1997" s="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15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88"/>
        <v>41800.819571759261</v>
      </c>
      <c r="L1998" s="13">
        <f t="shared" si="189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11">
        <f t="shared" si="186"/>
        <v>0</v>
      </c>
      <c r="R1998" s="7">
        <f t="shared" si="187"/>
        <v>0</v>
      </c>
      <c r="S1998" t="str">
        <f t="shared" si="190"/>
        <v>photography</v>
      </c>
      <c r="T1998" t="str">
        <f t="shared" si="191"/>
        <v>people</v>
      </c>
    </row>
    <row r="1999" spans="1:20" ht="15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88"/>
        <v>41847.930694444447</v>
      </c>
      <c r="L1999" s="13">
        <f t="shared" si="189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11">
        <f t="shared" si="186"/>
        <v>0</v>
      </c>
      <c r="R1999" s="7">
        <f t="shared" si="187"/>
        <v>0</v>
      </c>
      <c r="S1999" t="str">
        <f t="shared" si="190"/>
        <v>photography</v>
      </c>
      <c r="T1999" t="str">
        <f t="shared" si="191"/>
        <v>people</v>
      </c>
    </row>
    <row r="2000" spans="1:20" ht="15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88"/>
        <v>41807.118495370371</v>
      </c>
      <c r="L2000" s="13">
        <f t="shared" si="189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11">
        <f t="shared" si="186"/>
        <v>26.200000000000003</v>
      </c>
      <c r="R2000" s="7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15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88"/>
        <v>41926.482731481483</v>
      </c>
      <c r="L2001" s="13">
        <f t="shared" si="189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11">
        <f t="shared" si="186"/>
        <v>0.76129032258064511</v>
      </c>
      <c r="R2001" s="7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15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88"/>
        <v>42345.951539351852</v>
      </c>
      <c r="L2002" s="13">
        <f t="shared" si="189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11">
        <f t="shared" si="186"/>
        <v>12.5</v>
      </c>
      <c r="R2002" s="7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15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88"/>
        <v>42136.209675925929</v>
      </c>
      <c r="L2003" s="13">
        <f t="shared" si="189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11">
        <f t="shared" si="186"/>
        <v>382.12909090909091</v>
      </c>
      <c r="R2003" s="7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15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88"/>
        <v>42728.71230324074</v>
      </c>
      <c r="L2004" s="13">
        <f t="shared" si="189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11">
        <f t="shared" si="186"/>
        <v>216.79422000000002</v>
      </c>
      <c r="R2004" s="7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15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88"/>
        <v>40347.125601851854</v>
      </c>
      <c r="L2005" s="13">
        <f t="shared" si="189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11">
        <f t="shared" si="186"/>
        <v>312</v>
      </c>
      <c r="R2005" s="7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15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88"/>
        <v>41800.604895833334</v>
      </c>
      <c r="L2006" s="13">
        <f t="shared" si="189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11">
        <f t="shared" si="186"/>
        <v>234.42048</v>
      </c>
      <c r="R2006" s="7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15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88"/>
        <v>41535.812708333331</v>
      </c>
      <c r="L2007" s="13">
        <f t="shared" si="189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11">
        <f t="shared" si="186"/>
        <v>123.68010000000001</v>
      </c>
      <c r="R2007" s="7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15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88"/>
        <v>41941.500520833331</v>
      </c>
      <c r="L2008" s="13">
        <f t="shared" si="189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11">
        <f t="shared" si="186"/>
        <v>247.84</v>
      </c>
      <c r="R2008" s="7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15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88"/>
        <v>40347.837800925925</v>
      </c>
      <c r="L2009" s="13">
        <f t="shared" si="189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11">
        <f t="shared" si="186"/>
        <v>115.7092</v>
      </c>
      <c r="R2009" s="7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15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88"/>
        <v>40761.604421296295</v>
      </c>
      <c r="L2010" s="13">
        <f t="shared" si="189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11">
        <f t="shared" si="186"/>
        <v>117.07484768810599</v>
      </c>
      <c r="R2010" s="7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15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88"/>
        <v>42661.323414351849</v>
      </c>
      <c r="L2011" s="13">
        <f t="shared" si="189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11">
        <f t="shared" si="186"/>
        <v>305.15800000000002</v>
      </c>
      <c r="R2011" s="7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15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88"/>
        <v>42570.996423611112</v>
      </c>
      <c r="L2012" s="13">
        <f t="shared" si="189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11">
        <f t="shared" si="186"/>
        <v>320.05299999999994</v>
      </c>
      <c r="R2012" s="7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15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88"/>
        <v>42347.358483796299</v>
      </c>
      <c r="L2013" s="13">
        <f t="shared" si="189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11">
        <f t="shared" si="186"/>
        <v>819.56399999999996</v>
      </c>
      <c r="R2013" s="7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15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88"/>
        <v>42010.822233796294</v>
      </c>
      <c r="L2014" s="13">
        <f t="shared" si="189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11">
        <f t="shared" si="186"/>
        <v>234.90000000000003</v>
      </c>
      <c r="R2014" s="7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15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88"/>
        <v>42499.960810185185</v>
      </c>
      <c r="L2015" s="13">
        <f t="shared" si="189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11">
        <f t="shared" si="186"/>
        <v>494.91374999999999</v>
      </c>
      <c r="R2015" s="7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15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88"/>
        <v>41324.214571759258</v>
      </c>
      <c r="L2016" s="13">
        <f t="shared" si="189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11">
        <f t="shared" si="186"/>
        <v>7813.7822333333334</v>
      </c>
      <c r="R2016" s="7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15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88"/>
        <v>40765.876886574071</v>
      </c>
      <c r="L2017" s="13">
        <f t="shared" si="189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11">
        <f t="shared" si="186"/>
        <v>113.00013888888888</v>
      </c>
      <c r="R2017" s="7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15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88"/>
        <v>41312.88077546296</v>
      </c>
      <c r="L2018" s="13">
        <f t="shared" si="189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11">
        <f t="shared" si="186"/>
        <v>921.54219999999998</v>
      </c>
      <c r="R2018" s="7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15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88"/>
        <v>40961.057349537034</v>
      </c>
      <c r="L2019" s="13">
        <f t="shared" si="189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11">
        <f t="shared" si="186"/>
        <v>125.10239999999999</v>
      </c>
      <c r="R2019" s="7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15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88"/>
        <v>42199.365844907406</v>
      </c>
      <c r="L2020" s="13">
        <f t="shared" si="189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11">
        <f t="shared" si="186"/>
        <v>102.24343076923077</v>
      </c>
      <c r="R2020" s="7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15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88"/>
        <v>42605.70857638889</v>
      </c>
      <c r="L2021" s="13">
        <f t="shared" si="189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11">
        <f t="shared" si="186"/>
        <v>484.90975000000003</v>
      </c>
      <c r="R2021" s="7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15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88"/>
        <v>41737.097499999996</v>
      </c>
      <c r="L2022" s="13">
        <f t="shared" si="189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11">
        <f t="shared" si="186"/>
        <v>192.33333333333334</v>
      </c>
      <c r="R2022" s="7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15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88"/>
        <v>41861.070567129631</v>
      </c>
      <c r="L2023" s="13">
        <f t="shared" si="189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11">
        <f t="shared" si="186"/>
        <v>281.10000000000002</v>
      </c>
      <c r="R2023" s="7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15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88"/>
        <v>42502.569120370375</v>
      </c>
      <c r="L2024" s="13">
        <f t="shared" si="189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11">
        <f t="shared" si="186"/>
        <v>125.13700000000001</v>
      </c>
      <c r="R2024" s="7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15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88"/>
        <v>42136.420752314814</v>
      </c>
      <c r="L2025" s="13">
        <f t="shared" si="189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11">
        <f t="shared" si="186"/>
        <v>161.459</v>
      </c>
      <c r="R2025" s="7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15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88"/>
        <v>41099.966944444444</v>
      </c>
      <c r="L2026" s="13">
        <f t="shared" si="189"/>
        <v>41134.125</v>
      </c>
      <c r="M2026" t="b">
        <v>1</v>
      </c>
      <c r="N2026">
        <v>105</v>
      </c>
      <c r="O2026" t="b">
        <v>1</v>
      </c>
      <c r="P2026" t="s">
        <v>8295</v>
      </c>
      <c r="Q2026" s="11">
        <f t="shared" si="186"/>
        <v>585.35</v>
      </c>
      <c r="R2026" s="7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15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88"/>
        <v>42136.184560185182</v>
      </c>
      <c r="L2027" s="13">
        <f t="shared" si="189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11">
        <f t="shared" si="186"/>
        <v>201.14999999999998</v>
      </c>
      <c r="R2027" s="7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15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88"/>
        <v>41704.735937500001</v>
      </c>
      <c r="L2028" s="13">
        <f t="shared" si="189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11">
        <f t="shared" si="186"/>
        <v>133.48307999999997</v>
      </c>
      <c r="R2028" s="7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15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88"/>
        <v>42048.813877314817</v>
      </c>
      <c r="L2029" s="13">
        <f t="shared" si="189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11">
        <f t="shared" si="186"/>
        <v>120.24900000000001</v>
      </c>
      <c r="R2029" s="7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15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88"/>
        <v>40215.919050925928</v>
      </c>
      <c r="L2030" s="13">
        <f t="shared" si="189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11">
        <f t="shared" si="186"/>
        <v>126.16666666666667</v>
      </c>
      <c r="R2030" s="7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15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88"/>
        <v>41848.021770833337</v>
      </c>
      <c r="L2031" s="13">
        <f t="shared" si="189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11">
        <f t="shared" si="186"/>
        <v>361.2</v>
      </c>
      <c r="R2031" s="7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15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88"/>
        <v>41212.996481481481</v>
      </c>
      <c r="L2032" s="13">
        <f t="shared" si="189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11">
        <f t="shared" si="186"/>
        <v>226.239013671875</v>
      </c>
      <c r="R2032" s="7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15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88"/>
        <v>41975.329317129625</v>
      </c>
      <c r="L2033" s="13">
        <f t="shared" si="189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11">
        <f t="shared" si="186"/>
        <v>120.35</v>
      </c>
      <c r="R2033" s="7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15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88"/>
        <v>42689.565671296295</v>
      </c>
      <c r="L2034" s="13">
        <f t="shared" si="189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11">
        <f t="shared" si="186"/>
        <v>304.18799999999999</v>
      </c>
      <c r="R2034" s="7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15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88"/>
        <v>41725.082384259258</v>
      </c>
      <c r="L2035" s="13">
        <f t="shared" si="189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11">
        <f t="shared" si="186"/>
        <v>178.67599999999999</v>
      </c>
      <c r="R2035" s="7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15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88"/>
        <v>42076.130011574074</v>
      </c>
      <c r="L2036" s="13">
        <f t="shared" si="189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11">
        <f t="shared" si="186"/>
        <v>386.81998717948721</v>
      </c>
      <c r="R2036" s="7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15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88"/>
        <v>42311.625081018516</v>
      </c>
      <c r="L2037" s="13">
        <f t="shared" si="189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11">
        <f t="shared" si="186"/>
        <v>211.03642500000004</v>
      </c>
      <c r="R2037" s="7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15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88"/>
        <v>41738.864803240744</v>
      </c>
      <c r="L2038" s="13">
        <f t="shared" si="189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11">
        <f t="shared" si="186"/>
        <v>131.66833333333335</v>
      </c>
      <c r="R2038" s="7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15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88"/>
        <v>41578.210104166668</v>
      </c>
      <c r="L2039" s="13">
        <f t="shared" si="189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11">
        <f t="shared" si="186"/>
        <v>300.47639999999996</v>
      </c>
      <c r="R2039" s="7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15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88"/>
        <v>41424.27107638889</v>
      </c>
      <c r="L2040" s="13">
        <f t="shared" si="189"/>
        <v>41456.75</v>
      </c>
      <c r="M2040" t="b">
        <v>1</v>
      </c>
      <c r="N2040">
        <v>204</v>
      </c>
      <c r="O2040" t="b">
        <v>1</v>
      </c>
      <c r="P2040" t="s">
        <v>8295</v>
      </c>
      <c r="Q2040" s="11">
        <f t="shared" si="186"/>
        <v>420.51249999999999</v>
      </c>
      <c r="R2040" s="7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15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88"/>
        <v>42675.438946759255</v>
      </c>
      <c r="L2041" s="13">
        <f t="shared" si="189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11">
        <f t="shared" si="186"/>
        <v>136.21680000000001</v>
      </c>
      <c r="R2041" s="7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15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88"/>
        <v>41578.927118055559</v>
      </c>
      <c r="L2042" s="13">
        <f t="shared" si="189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11">
        <f t="shared" si="186"/>
        <v>248.17133333333334</v>
      </c>
      <c r="R2042" s="7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15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88"/>
        <v>42654.525775462964</v>
      </c>
      <c r="L2043" s="13">
        <f t="shared" si="189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11">
        <f t="shared" si="186"/>
        <v>181.86315789473684</v>
      </c>
      <c r="R2043" s="7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15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88"/>
        <v>42331.708032407405</v>
      </c>
      <c r="L2044" s="13">
        <f t="shared" si="189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11">
        <f t="shared" si="186"/>
        <v>123.53</v>
      </c>
      <c r="R2044" s="7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15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88"/>
        <v>42661.176817129628</v>
      </c>
      <c r="L2045" s="13">
        <f t="shared" si="189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11">
        <f t="shared" si="186"/>
        <v>506.20938628158842</v>
      </c>
      <c r="R2045" s="7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15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88"/>
        <v>42138.684189814812</v>
      </c>
      <c r="L2046" s="13">
        <f t="shared" si="189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11">
        <f t="shared" si="186"/>
        <v>108.21333333333334</v>
      </c>
      <c r="R2046" s="7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15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88"/>
        <v>41069.088506944441</v>
      </c>
      <c r="L2047" s="13">
        <f t="shared" si="189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11">
        <f t="shared" si="186"/>
        <v>819.18387755102037</v>
      </c>
      <c r="R2047" s="7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15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88"/>
        <v>41387.171805555554</v>
      </c>
      <c r="L2048" s="13">
        <f t="shared" si="189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11">
        <f t="shared" si="186"/>
        <v>121.10000000000001</v>
      </c>
      <c r="R2048" s="7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15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88"/>
        <v>42081.903587962966</v>
      </c>
      <c r="L2049" s="13">
        <f t="shared" si="189"/>
        <v>42111</v>
      </c>
      <c r="M2049" t="b">
        <v>0</v>
      </c>
      <c r="N2049">
        <v>443</v>
      </c>
      <c r="O2049" t="b">
        <v>1</v>
      </c>
      <c r="P2049" t="s">
        <v>8295</v>
      </c>
      <c r="Q2049" s="11">
        <f t="shared" si="186"/>
        <v>102.99897959183673</v>
      </c>
      <c r="R2049" s="7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15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88"/>
        <v>41387.651516203703</v>
      </c>
      <c r="L2050" s="13">
        <f t="shared" si="189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11">
        <f t="shared" ref="Q2050:Q2113" si="192">(E2050/D2050)*100</f>
        <v>148.33229411764705</v>
      </c>
      <c r="R2050" s="7">
        <f t="shared" ref="R2050:R2113" si="193">IFERROR(E2050/N2050,0)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5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94">(((J2051/60)/60)/24)+DATE(1970,1,1)</f>
        <v>41575.527349537035</v>
      </c>
      <c r="L2051" s="13">
        <f t="shared" ref="L2051:L2114" si="195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11">
        <f t="shared" si="192"/>
        <v>120.19070000000001</v>
      </c>
      <c r="R2051" s="7">
        <f t="shared" si="193"/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RIGHT(P2051,LEN(P2051)-SEARCH("/",P2051))</f>
        <v>hardware</v>
      </c>
    </row>
    <row r="2052" spans="1:20" ht="15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94"/>
        <v>42115.071504629625</v>
      </c>
      <c r="L2052" s="13">
        <f t="shared" si="19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11">
        <f t="shared" si="192"/>
        <v>473.27000000000004</v>
      </c>
      <c r="R2052" s="7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15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94"/>
        <v>41604.022418981483</v>
      </c>
      <c r="L2053" s="13">
        <f t="shared" si="19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11">
        <f t="shared" si="192"/>
        <v>130.36250000000001</v>
      </c>
      <c r="R2053" s="7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15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94"/>
        <v>42375.08394675926</v>
      </c>
      <c r="L2054" s="13">
        <f t="shared" si="19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11">
        <f t="shared" si="192"/>
        <v>353.048</v>
      </c>
      <c r="R2054" s="7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15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94"/>
        <v>42303.617488425924</v>
      </c>
      <c r="L2055" s="13">
        <f t="shared" si="19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11">
        <f t="shared" si="192"/>
        <v>101.02</v>
      </c>
      <c r="R2055" s="7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15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94"/>
        <v>41731.520949074074</v>
      </c>
      <c r="L2056" s="13">
        <f t="shared" si="19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11">
        <f t="shared" si="192"/>
        <v>113.59142857142857</v>
      </c>
      <c r="R2056" s="7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15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94"/>
        <v>41946.674108796295</v>
      </c>
      <c r="L2057" s="13">
        <f t="shared" si="19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11">
        <f t="shared" si="192"/>
        <v>167.41666666666666</v>
      </c>
      <c r="R2057" s="7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15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94"/>
        <v>41351.76090277778</v>
      </c>
      <c r="L2058" s="13">
        <f t="shared" si="19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11">
        <f t="shared" si="192"/>
        <v>153.452</v>
      </c>
      <c r="R2058" s="7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15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94"/>
        <v>42396.494583333333</v>
      </c>
      <c r="L2059" s="13">
        <f t="shared" si="19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11">
        <f t="shared" si="192"/>
        <v>202.23220000000001</v>
      </c>
      <c r="R2059" s="7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15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94"/>
        <v>42026.370717592596</v>
      </c>
      <c r="L2060" s="13">
        <f t="shared" si="19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11">
        <f t="shared" si="192"/>
        <v>168.28125</v>
      </c>
      <c r="R2060" s="7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15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94"/>
        <v>42361.602476851855</v>
      </c>
      <c r="L2061" s="13">
        <f t="shared" si="19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11">
        <f t="shared" si="192"/>
        <v>143.45666666666668</v>
      </c>
      <c r="R2061" s="7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15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94"/>
        <v>41783.642939814818</v>
      </c>
      <c r="L2062" s="13">
        <f t="shared" si="19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11">
        <f t="shared" si="192"/>
        <v>196.4</v>
      </c>
      <c r="R2062" s="7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15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94"/>
        <v>42705.764513888891</v>
      </c>
      <c r="L2063" s="13">
        <f t="shared" si="19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11">
        <f t="shared" si="192"/>
        <v>107.91999999999999</v>
      </c>
      <c r="R2063" s="7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15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94"/>
        <v>42423.3830787037</v>
      </c>
      <c r="L2064" s="13">
        <f t="shared" si="19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11">
        <f t="shared" si="192"/>
        <v>114.97699999999999</v>
      </c>
      <c r="R2064" s="7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15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94"/>
        <v>42472.73265046296</v>
      </c>
      <c r="L2065" s="13">
        <f t="shared" si="19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11">
        <f t="shared" si="192"/>
        <v>148.04999999999998</v>
      </c>
      <c r="R2065" s="7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15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94"/>
        <v>41389.364849537036</v>
      </c>
      <c r="L2066" s="13">
        <f t="shared" si="195"/>
        <v>41425.5</v>
      </c>
      <c r="M2066" t="b">
        <v>0</v>
      </c>
      <c r="N2066">
        <v>5812</v>
      </c>
      <c r="O2066" t="b">
        <v>1</v>
      </c>
      <c r="P2066" t="s">
        <v>8295</v>
      </c>
      <c r="Q2066" s="11">
        <f t="shared" si="192"/>
        <v>191.16676082790633</v>
      </c>
      <c r="R2066" s="7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15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94"/>
        <v>41603.333668981482</v>
      </c>
      <c r="L2067" s="13">
        <f t="shared" si="19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11">
        <f t="shared" si="192"/>
        <v>199.215125</v>
      </c>
      <c r="R2067" s="7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15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94"/>
        <v>41844.771793981483</v>
      </c>
      <c r="L2068" s="13">
        <f t="shared" si="19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11">
        <f t="shared" si="192"/>
        <v>218.6</v>
      </c>
      <c r="R2068" s="7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15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94"/>
        <v>42115.853888888887</v>
      </c>
      <c r="L2069" s="13">
        <f t="shared" si="19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11">
        <f t="shared" si="192"/>
        <v>126.86868686868686</v>
      </c>
      <c r="R2069" s="7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15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94"/>
        <v>42633.841608796298</v>
      </c>
      <c r="L2070" s="13">
        <f t="shared" si="19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11">
        <f t="shared" si="192"/>
        <v>105.22388000000001</v>
      </c>
      <c r="R2070" s="7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15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94"/>
        <v>42340.972118055557</v>
      </c>
      <c r="L2071" s="13">
        <f t="shared" si="19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11">
        <f t="shared" si="192"/>
        <v>128.40666000000002</v>
      </c>
      <c r="R2071" s="7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15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94"/>
        <v>42519.6565162037</v>
      </c>
      <c r="L2072" s="13">
        <f t="shared" si="19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11">
        <f t="shared" si="192"/>
        <v>317.3272</v>
      </c>
      <c r="R2072" s="7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15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94"/>
        <v>42600.278749999998</v>
      </c>
      <c r="L2073" s="13">
        <f t="shared" si="19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11">
        <f t="shared" si="192"/>
        <v>280.73</v>
      </c>
      <c r="R2073" s="7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15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94"/>
        <v>42467.581388888888</v>
      </c>
      <c r="L2074" s="13">
        <f t="shared" si="19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11">
        <f t="shared" si="192"/>
        <v>110.73146853146854</v>
      </c>
      <c r="R2074" s="7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15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94"/>
        <v>42087.668032407411</v>
      </c>
      <c r="L2075" s="13">
        <f t="shared" si="19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11">
        <f t="shared" si="192"/>
        <v>152.60429999999999</v>
      </c>
      <c r="R2075" s="7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15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94"/>
        <v>42466.826180555552</v>
      </c>
      <c r="L2076" s="13">
        <f t="shared" si="19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11">
        <f t="shared" si="192"/>
        <v>102.49999999999999</v>
      </c>
      <c r="R2076" s="7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15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94"/>
        <v>41450.681574074071</v>
      </c>
      <c r="L2077" s="13">
        <f t="shared" si="19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11">
        <f t="shared" si="192"/>
        <v>1678.3738373837384</v>
      </c>
      <c r="R2077" s="7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15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94"/>
        <v>41803.880659722221</v>
      </c>
      <c r="L2078" s="13">
        <f t="shared" si="19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11">
        <f t="shared" si="192"/>
        <v>543.349156424581</v>
      </c>
      <c r="R2078" s="7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15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94"/>
        <v>42103.042546296296</v>
      </c>
      <c r="L2079" s="13">
        <f t="shared" si="195"/>
        <v>42160.875</v>
      </c>
      <c r="M2079" t="b">
        <v>0</v>
      </c>
      <c r="N2079">
        <v>188</v>
      </c>
      <c r="O2079" t="b">
        <v>1</v>
      </c>
      <c r="P2079" t="s">
        <v>8295</v>
      </c>
      <c r="Q2079" s="11">
        <f t="shared" si="192"/>
        <v>115.50800000000001</v>
      </c>
      <c r="R2079" s="7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15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94"/>
        <v>42692.771493055552</v>
      </c>
      <c r="L2080" s="13">
        <f t="shared" si="19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11">
        <f t="shared" si="192"/>
        <v>131.20499999999998</v>
      </c>
      <c r="R2080" s="7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15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94"/>
        <v>42150.71056712963</v>
      </c>
      <c r="L2081" s="13">
        <f t="shared" si="19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11">
        <f t="shared" si="192"/>
        <v>288.17</v>
      </c>
      <c r="R2081" s="7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15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94"/>
        <v>42289.957175925927</v>
      </c>
      <c r="L2082" s="13">
        <f t="shared" si="19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11">
        <f t="shared" si="192"/>
        <v>507.8</v>
      </c>
      <c r="R2082" s="7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15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94"/>
        <v>41004.156886574077</v>
      </c>
      <c r="L2083" s="13">
        <f t="shared" si="19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11">
        <f t="shared" si="192"/>
        <v>114.57142857142857</v>
      </c>
      <c r="R2083" s="7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15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94"/>
        <v>40811.120324074072</v>
      </c>
      <c r="L2084" s="13">
        <f t="shared" si="195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11">
        <f t="shared" si="192"/>
        <v>110.73333333333333</v>
      </c>
      <c r="R2084" s="7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15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94"/>
        <v>41034.72216435185</v>
      </c>
      <c r="L2085" s="13">
        <f t="shared" si="19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11">
        <f t="shared" si="192"/>
        <v>113.33333333333333</v>
      </c>
      <c r="R2085" s="7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15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94"/>
        <v>41731.833124999997</v>
      </c>
      <c r="L2086" s="13">
        <f t="shared" si="19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11">
        <f t="shared" si="192"/>
        <v>108.33333333333333</v>
      </c>
      <c r="R2086" s="7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15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94"/>
        <v>41075.835497685184</v>
      </c>
      <c r="L2087" s="13">
        <f t="shared" si="19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11">
        <f t="shared" si="192"/>
        <v>123.53333333333335</v>
      </c>
      <c r="R2087" s="7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15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94"/>
        <v>40860.67050925926</v>
      </c>
      <c r="L2088" s="13">
        <f t="shared" si="19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11">
        <f t="shared" si="192"/>
        <v>100.69999999999999</v>
      </c>
      <c r="R2088" s="7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15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94"/>
        <v>40764.204375000001</v>
      </c>
      <c r="L2089" s="13">
        <f t="shared" si="19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11">
        <f t="shared" si="192"/>
        <v>103.53333333333335</v>
      </c>
      <c r="R2089" s="7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15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94"/>
        <v>40395.714722222219</v>
      </c>
      <c r="L2090" s="13">
        <f t="shared" si="19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11">
        <f t="shared" si="192"/>
        <v>115.51066666666668</v>
      </c>
      <c r="R2090" s="7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15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94"/>
        <v>41453.076319444444</v>
      </c>
      <c r="L2091" s="13">
        <f t="shared" si="19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11">
        <f t="shared" si="192"/>
        <v>120.4004</v>
      </c>
      <c r="R2091" s="7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15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94"/>
        <v>41299.381423611114</v>
      </c>
      <c r="L2092" s="13">
        <f t="shared" si="195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11">
        <f t="shared" si="192"/>
        <v>115.040375</v>
      </c>
      <c r="R2092" s="7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15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94"/>
        <v>40555.322662037033</v>
      </c>
      <c r="L2093" s="13">
        <f t="shared" si="19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11">
        <f t="shared" si="192"/>
        <v>120.46777777777777</v>
      </c>
      <c r="R2093" s="7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15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94"/>
        <v>40763.707546296297</v>
      </c>
      <c r="L2094" s="13">
        <f t="shared" si="19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11">
        <f t="shared" si="192"/>
        <v>101.28333333333333</v>
      </c>
      <c r="R2094" s="7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15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94"/>
        <v>41205.854537037041</v>
      </c>
      <c r="L2095" s="13">
        <f t="shared" si="19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11">
        <f t="shared" si="192"/>
        <v>102.46666666666667</v>
      </c>
      <c r="R2095" s="7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15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94"/>
        <v>40939.02002314815</v>
      </c>
      <c r="L2096" s="13">
        <f t="shared" si="195"/>
        <v>40973.125</v>
      </c>
      <c r="M2096" t="b">
        <v>0</v>
      </c>
      <c r="N2096">
        <v>72</v>
      </c>
      <c r="O2096" t="b">
        <v>1</v>
      </c>
      <c r="P2096" t="s">
        <v>8279</v>
      </c>
      <c r="Q2096" s="11">
        <f t="shared" si="192"/>
        <v>120.54285714285714</v>
      </c>
      <c r="R2096" s="7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15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94"/>
        <v>40758.733483796292</v>
      </c>
      <c r="L2097" s="13">
        <f t="shared" si="195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11">
        <f t="shared" si="192"/>
        <v>100</v>
      </c>
      <c r="R2097" s="7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15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94"/>
        <v>41192.758506944447</v>
      </c>
      <c r="L2098" s="13">
        <f t="shared" si="19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11">
        <f t="shared" si="192"/>
        <v>101.66666666666666</v>
      </c>
      <c r="R2098" s="7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15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94"/>
        <v>40818.58489583333</v>
      </c>
      <c r="L2099" s="13">
        <f t="shared" si="19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11">
        <f t="shared" si="192"/>
        <v>100</v>
      </c>
      <c r="R2099" s="7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15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94"/>
        <v>40946.11383101852</v>
      </c>
      <c r="L2100" s="13">
        <f t="shared" si="19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11">
        <f t="shared" si="192"/>
        <v>100.33333333333334</v>
      </c>
      <c r="R2100" s="7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t="15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94"/>
        <v>42173.746342592596</v>
      </c>
      <c r="L2101" s="13">
        <f t="shared" si="19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11">
        <f t="shared" si="192"/>
        <v>132.36666666666667</v>
      </c>
      <c r="R2101" s="7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15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94"/>
        <v>41074.834965277776</v>
      </c>
      <c r="L2102" s="13">
        <f t="shared" si="19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11">
        <f t="shared" si="192"/>
        <v>136.66666666666666</v>
      </c>
      <c r="R2102" s="7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15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94"/>
        <v>40892.149467592593</v>
      </c>
      <c r="L2103" s="13">
        <f t="shared" si="19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11">
        <f t="shared" si="192"/>
        <v>113.25</v>
      </c>
      <c r="R2103" s="7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15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94"/>
        <v>40638.868611111109</v>
      </c>
      <c r="L2104" s="13">
        <f t="shared" si="19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11">
        <f t="shared" si="192"/>
        <v>136</v>
      </c>
      <c r="R2104" s="7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15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94"/>
        <v>41192.754942129628</v>
      </c>
      <c r="L2105" s="13">
        <f t="shared" si="19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11">
        <f t="shared" si="192"/>
        <v>146.12318374694613</v>
      </c>
      <c r="R2105" s="7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15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94"/>
        <v>41394.074467592596</v>
      </c>
      <c r="L2106" s="13">
        <f t="shared" si="195"/>
        <v>41425</v>
      </c>
      <c r="M2106" t="b">
        <v>0</v>
      </c>
      <c r="N2106">
        <v>37</v>
      </c>
      <c r="O2106" t="b">
        <v>1</v>
      </c>
      <c r="P2106" t="s">
        <v>8279</v>
      </c>
      <c r="Q2106" s="11">
        <f t="shared" si="192"/>
        <v>129.5</v>
      </c>
      <c r="R2106" s="7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15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94"/>
        <v>41951.788807870369</v>
      </c>
      <c r="L2107" s="13">
        <f t="shared" si="19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11">
        <f t="shared" si="192"/>
        <v>254</v>
      </c>
      <c r="R2107" s="7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15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94"/>
        <v>41270.21497685185</v>
      </c>
      <c r="L2108" s="13">
        <f t="shared" si="19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11">
        <f t="shared" si="192"/>
        <v>107.04545454545456</v>
      </c>
      <c r="R2108" s="7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15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94"/>
        <v>41934.71056712963</v>
      </c>
      <c r="L2109" s="13">
        <f t="shared" si="19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11">
        <f t="shared" si="192"/>
        <v>107.73299999999999</v>
      </c>
      <c r="R2109" s="7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15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94"/>
        <v>41135.175694444442</v>
      </c>
      <c r="L2110" s="13">
        <f t="shared" si="19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11">
        <f t="shared" si="192"/>
        <v>107.31250000000001</v>
      </c>
      <c r="R2110" s="7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15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94"/>
        <v>42160.708530092597</v>
      </c>
      <c r="L2111" s="13">
        <f t="shared" si="19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11">
        <f t="shared" si="192"/>
        <v>106.52500000000001</v>
      </c>
      <c r="R2111" s="7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15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94"/>
        <v>41759.670937499999</v>
      </c>
      <c r="L2112" s="13">
        <f t="shared" si="19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11">
        <f t="shared" si="192"/>
        <v>100.35000000000001</v>
      </c>
      <c r="R2112" s="7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15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94"/>
        <v>40703.197048611109</v>
      </c>
      <c r="L2113" s="13">
        <f t="shared" si="19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11">
        <f t="shared" si="192"/>
        <v>106.5</v>
      </c>
      <c r="R2113" s="7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15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94"/>
        <v>41365.928159722222</v>
      </c>
      <c r="L2114" s="13">
        <f t="shared" si="195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11">
        <f t="shared" ref="Q2114:Q2177" si="198">(E2114/D2114)*100</f>
        <v>100</v>
      </c>
      <c r="R2114" s="7">
        <f t="shared" ref="R2114:R2177" si="199">IFERROR(E2114/N2114,0)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15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200">(((J2115/60)/60)/24)+DATE(1970,1,1)</f>
        <v>41870.86546296296</v>
      </c>
      <c r="L2115" s="13">
        <f t="shared" ref="L2115:L2178" si="201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11">
        <f t="shared" si="198"/>
        <v>104.85714285714285</v>
      </c>
      <c r="R2115" s="7">
        <f t="shared" si="199"/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RIGHT(P2115,LEN(P2115)-SEARCH("/",P2115))</f>
        <v>indie rock</v>
      </c>
    </row>
    <row r="2116" spans="1:20" ht="15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200"/>
        <v>40458.815625000003</v>
      </c>
      <c r="L2116" s="13">
        <f t="shared" si="201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11">
        <f t="shared" si="198"/>
        <v>104.69999999999999</v>
      </c>
      <c r="R2116" s="7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15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200"/>
        <v>40564.081030092595</v>
      </c>
      <c r="L2117" s="13">
        <f t="shared" si="201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11">
        <f t="shared" si="198"/>
        <v>225.66666666666669</v>
      </c>
      <c r="R2117" s="7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15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200"/>
        <v>41136.777812500004</v>
      </c>
      <c r="L2118" s="13">
        <f t="shared" si="201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11">
        <f t="shared" si="198"/>
        <v>100.90416666666667</v>
      </c>
      <c r="R2118" s="7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15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200"/>
        <v>42290.059594907405</v>
      </c>
      <c r="L2119" s="13">
        <f t="shared" si="201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11">
        <f t="shared" si="198"/>
        <v>147.75</v>
      </c>
      <c r="R2119" s="7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15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200"/>
        <v>40718.839537037034</v>
      </c>
      <c r="L2120" s="13">
        <f t="shared" si="201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11">
        <f t="shared" si="198"/>
        <v>134.61099999999999</v>
      </c>
      <c r="R2120" s="7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15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200"/>
        <v>41107.130150462966</v>
      </c>
      <c r="L2121" s="13">
        <f t="shared" si="201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11">
        <f t="shared" si="198"/>
        <v>100.75</v>
      </c>
      <c r="R2121" s="7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15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200"/>
        <v>41591.964537037034</v>
      </c>
      <c r="L2122" s="13">
        <f t="shared" si="201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11">
        <f t="shared" si="198"/>
        <v>100.880375</v>
      </c>
      <c r="R2122" s="7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15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200"/>
        <v>42716.7424537037</v>
      </c>
      <c r="L2123" s="13">
        <f t="shared" si="201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11">
        <f t="shared" si="198"/>
        <v>0.56800000000000006</v>
      </c>
      <c r="R2123" s="7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15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200"/>
        <v>42712.300567129627</v>
      </c>
      <c r="L2124" s="13">
        <f t="shared" si="201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11">
        <f t="shared" si="198"/>
        <v>0.38750000000000001</v>
      </c>
      <c r="R2124" s="7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15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200"/>
        <v>40198.424849537041</v>
      </c>
      <c r="L2125" s="13">
        <f t="shared" si="201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11">
        <f t="shared" si="198"/>
        <v>10</v>
      </c>
      <c r="R2125" s="7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15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200"/>
        <v>40464.028182870366</v>
      </c>
      <c r="L2126" s="13">
        <f t="shared" si="201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11">
        <f t="shared" si="198"/>
        <v>10.454545454545453</v>
      </c>
      <c r="R2126" s="7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15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200"/>
        <v>42191.023530092592</v>
      </c>
      <c r="L2127" s="13">
        <f t="shared" si="201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11">
        <f t="shared" si="198"/>
        <v>1.4200000000000002</v>
      </c>
      <c r="R2127" s="7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15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200"/>
        <v>41951.973229166666</v>
      </c>
      <c r="L2128" s="13">
        <f t="shared" si="201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11">
        <f t="shared" si="198"/>
        <v>0.05</v>
      </c>
      <c r="R2128" s="7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5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200"/>
        <v>42045.50535879629</v>
      </c>
      <c r="L2129" s="13">
        <f t="shared" si="201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11">
        <f t="shared" si="198"/>
        <v>28.842857142857142</v>
      </c>
      <c r="R2129" s="7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15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200"/>
        <v>41843.772789351853</v>
      </c>
      <c r="L2130" s="13">
        <f t="shared" si="201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11">
        <f t="shared" si="198"/>
        <v>0.16666666666666669</v>
      </c>
      <c r="R2130" s="7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15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200"/>
        <v>42409.024305555555</v>
      </c>
      <c r="L2131" s="13">
        <f t="shared" si="201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11">
        <f t="shared" si="198"/>
        <v>11.799999999999999</v>
      </c>
      <c r="R2131" s="7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15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200"/>
        <v>41832.086377314816</v>
      </c>
      <c r="L2132" s="13">
        <f t="shared" si="201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11">
        <f t="shared" si="198"/>
        <v>0.20238095238095236</v>
      </c>
      <c r="R2132" s="7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15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200"/>
        <v>42167.207071759258</v>
      </c>
      <c r="L2133" s="13">
        <f t="shared" si="201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11">
        <f t="shared" si="198"/>
        <v>5</v>
      </c>
      <c r="R2133" s="7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15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200"/>
        <v>41643.487175925926</v>
      </c>
      <c r="L2134" s="13">
        <f t="shared" si="201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11">
        <f t="shared" si="198"/>
        <v>2.1129899999999995</v>
      </c>
      <c r="R2134" s="7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15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200"/>
        <v>40619.097210648149</v>
      </c>
      <c r="L2135" s="13">
        <f t="shared" si="201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11">
        <f t="shared" si="198"/>
        <v>1.6</v>
      </c>
      <c r="R2135" s="7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15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200"/>
        <v>41361.886469907404</v>
      </c>
      <c r="L2136" s="13">
        <f t="shared" si="201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11">
        <f t="shared" si="198"/>
        <v>1.7333333333333332</v>
      </c>
      <c r="R2136" s="7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15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200"/>
        <v>41156.963344907403</v>
      </c>
      <c r="L2137" s="13">
        <f t="shared" si="201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11">
        <f t="shared" si="198"/>
        <v>9.56</v>
      </c>
      <c r="R2137" s="7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15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200"/>
        <v>41536.509097222224</v>
      </c>
      <c r="L2138" s="13">
        <f t="shared" si="201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11">
        <f t="shared" si="198"/>
        <v>5.9612499999999999E-2</v>
      </c>
      <c r="R2138" s="7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15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200"/>
        <v>41948.771168981482</v>
      </c>
      <c r="L2139" s="13">
        <f t="shared" si="201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11">
        <f t="shared" si="198"/>
        <v>28.405999999999999</v>
      </c>
      <c r="R2139" s="7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15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200"/>
        <v>41557.013182870374</v>
      </c>
      <c r="L2140" s="13">
        <f t="shared" si="201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11">
        <f t="shared" si="198"/>
        <v>12.8</v>
      </c>
      <c r="R2140" s="7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15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200"/>
        <v>42647.750092592592</v>
      </c>
      <c r="L2141" s="13">
        <f t="shared" si="201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11">
        <f t="shared" si="198"/>
        <v>5.42</v>
      </c>
      <c r="R2141" s="7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15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200"/>
        <v>41255.833611111113</v>
      </c>
      <c r="L2142" s="13">
        <f t="shared" si="201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11">
        <f t="shared" si="198"/>
        <v>0.11199999999999999</v>
      </c>
      <c r="R2142" s="7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15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200"/>
        <v>41927.235636574071</v>
      </c>
      <c r="L2143" s="13">
        <f t="shared" si="201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11">
        <f t="shared" si="198"/>
        <v>0</v>
      </c>
      <c r="R2143" s="7">
        <f t="shared" si="199"/>
        <v>0</v>
      </c>
      <c r="S2143" t="str">
        <f t="shared" si="202"/>
        <v>games</v>
      </c>
      <c r="T2143" t="str">
        <f t="shared" si="203"/>
        <v>video games</v>
      </c>
    </row>
    <row r="2144" spans="1:20" ht="15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200"/>
        <v>42340.701504629629</v>
      </c>
      <c r="L2144" s="13">
        <f t="shared" si="201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11">
        <f t="shared" si="198"/>
        <v>5.7238095238095239</v>
      </c>
      <c r="R2144" s="7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15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200"/>
        <v>40332.886712962965</v>
      </c>
      <c r="L2145" s="13">
        <f t="shared" si="201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11">
        <f t="shared" si="198"/>
        <v>11.25</v>
      </c>
      <c r="R2145" s="7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15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200"/>
        <v>41499.546759259261</v>
      </c>
      <c r="L2146" s="13">
        <f t="shared" si="201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11">
        <f t="shared" si="198"/>
        <v>1.7098591549295776</v>
      </c>
      <c r="R2146" s="7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15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200"/>
        <v>41575.237430555557</v>
      </c>
      <c r="L2147" s="13">
        <f t="shared" si="201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11">
        <f t="shared" si="198"/>
        <v>30.433333333333334</v>
      </c>
      <c r="R2147" s="7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15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200"/>
        <v>42397.679513888885</v>
      </c>
      <c r="L2148" s="13">
        <f t="shared" si="201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11">
        <f t="shared" si="198"/>
        <v>0.02</v>
      </c>
      <c r="R2148" s="7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5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200"/>
        <v>41927.295694444445</v>
      </c>
      <c r="L2149" s="13">
        <f t="shared" si="201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11">
        <f t="shared" si="198"/>
        <v>0.69641025641025645</v>
      </c>
      <c r="R2149" s="7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15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200"/>
        <v>42066.733587962968</v>
      </c>
      <c r="L2150" s="13">
        <f t="shared" si="201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11">
        <f t="shared" si="198"/>
        <v>2</v>
      </c>
      <c r="R2150" s="7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15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200"/>
        <v>40355.024953703702</v>
      </c>
      <c r="L2151" s="13">
        <f t="shared" si="201"/>
        <v>40390</v>
      </c>
      <c r="M2151" t="b">
        <v>0</v>
      </c>
      <c r="N2151">
        <v>0</v>
      </c>
      <c r="O2151" t="b">
        <v>0</v>
      </c>
      <c r="P2151" t="s">
        <v>8282</v>
      </c>
      <c r="Q2151" s="11">
        <f t="shared" si="198"/>
        <v>0</v>
      </c>
      <c r="R2151" s="7">
        <f t="shared" si="199"/>
        <v>0</v>
      </c>
      <c r="S2151" t="str">
        <f t="shared" si="202"/>
        <v>games</v>
      </c>
      <c r="T2151" t="str">
        <f t="shared" si="203"/>
        <v>video games</v>
      </c>
    </row>
    <row r="2152" spans="1:20" ht="15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200"/>
        <v>42534.284710648149</v>
      </c>
      <c r="L2152" s="13">
        <f t="shared" si="201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11">
        <f t="shared" si="198"/>
        <v>0.80999999999999994</v>
      </c>
      <c r="R2152" s="7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15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200"/>
        <v>42520.847384259265</v>
      </c>
      <c r="L2153" s="13">
        <f t="shared" si="201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11">
        <f t="shared" si="198"/>
        <v>0.26222222222222225</v>
      </c>
      <c r="R2153" s="7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15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200"/>
        <v>41683.832280092596</v>
      </c>
      <c r="L2154" s="13">
        <f t="shared" si="201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11">
        <f t="shared" si="198"/>
        <v>0.16666666666666669</v>
      </c>
      <c r="R2154" s="7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15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200"/>
        <v>41974.911087962959</v>
      </c>
      <c r="L2155" s="13">
        <f t="shared" si="201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11">
        <f t="shared" si="198"/>
        <v>9.124454880912446E-3</v>
      </c>
      <c r="R2155" s="7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15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200"/>
        <v>41647.632256944446</v>
      </c>
      <c r="L2156" s="13">
        <f t="shared" si="201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11">
        <f t="shared" si="198"/>
        <v>0.8</v>
      </c>
      <c r="R2156" s="7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15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200"/>
        <v>42430.747511574074</v>
      </c>
      <c r="L2157" s="13">
        <f t="shared" si="201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11">
        <f t="shared" si="198"/>
        <v>2.2999999999999998</v>
      </c>
      <c r="R2157" s="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15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200"/>
        <v>41488.85423611111</v>
      </c>
      <c r="L2158" s="13">
        <f t="shared" si="201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11">
        <f t="shared" si="198"/>
        <v>2.6660714285714282</v>
      </c>
      <c r="R2158" s="7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15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200"/>
        <v>42694.98128472222</v>
      </c>
      <c r="L2159" s="13">
        <f t="shared" si="201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11">
        <f t="shared" si="198"/>
        <v>28.192</v>
      </c>
      <c r="R2159" s="7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15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200"/>
        <v>41264.853865740741</v>
      </c>
      <c r="L2160" s="13">
        <f t="shared" si="201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11">
        <f t="shared" si="198"/>
        <v>6.5900366666666672</v>
      </c>
      <c r="R2160" s="7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15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200"/>
        <v>40710.731180555551</v>
      </c>
      <c r="L2161" s="13">
        <f t="shared" si="201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11">
        <f t="shared" si="198"/>
        <v>0.72222222222222221</v>
      </c>
      <c r="R2161" s="7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15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200"/>
        <v>41018.711863425924</v>
      </c>
      <c r="L2162" s="13">
        <f t="shared" si="201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11">
        <f t="shared" si="198"/>
        <v>0.85000000000000009</v>
      </c>
      <c r="R2162" s="7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15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200"/>
        <v>42240.852534722217</v>
      </c>
      <c r="L2163" s="13">
        <f t="shared" si="201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11">
        <f t="shared" si="198"/>
        <v>115.75</v>
      </c>
      <c r="R2163" s="7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15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200"/>
        <v>41813.766099537039</v>
      </c>
      <c r="L2164" s="13">
        <f t="shared" si="201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11">
        <f t="shared" si="198"/>
        <v>112.26666666666667</v>
      </c>
      <c r="R2164" s="7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15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200"/>
        <v>42111.899537037039</v>
      </c>
      <c r="L2165" s="13">
        <f t="shared" si="201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11">
        <f t="shared" si="198"/>
        <v>132.20000000000002</v>
      </c>
      <c r="R2165" s="7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15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200"/>
        <v>42515.71775462963</v>
      </c>
      <c r="L2166" s="13">
        <f t="shared" si="201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11">
        <f t="shared" si="198"/>
        <v>102.63636363636364</v>
      </c>
      <c r="R2166" s="7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15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200"/>
        <v>42438.667071759264</v>
      </c>
      <c r="L2167" s="13">
        <f t="shared" si="201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11">
        <f t="shared" si="198"/>
        <v>138.64000000000001</v>
      </c>
      <c r="R2167" s="7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15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200"/>
        <v>41933.838171296295</v>
      </c>
      <c r="L2168" s="13">
        <f t="shared" si="201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11">
        <f t="shared" si="198"/>
        <v>146.6</v>
      </c>
      <c r="R2168" s="7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15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200"/>
        <v>41153.066400462965</v>
      </c>
      <c r="L2169" s="13">
        <f t="shared" si="201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11">
        <f t="shared" si="198"/>
        <v>120</v>
      </c>
      <c r="R2169" s="7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15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200"/>
        <v>42745.600243055553</v>
      </c>
      <c r="L2170" s="13">
        <f t="shared" si="201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11">
        <f t="shared" si="198"/>
        <v>121.5816111111111</v>
      </c>
      <c r="R2170" s="7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15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200"/>
        <v>42793.700821759259</v>
      </c>
      <c r="L2171" s="13">
        <f t="shared" si="201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11">
        <f t="shared" si="198"/>
        <v>100</v>
      </c>
      <c r="R2171" s="7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15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200"/>
        <v>42198.750254629631</v>
      </c>
      <c r="L2172" s="13">
        <f t="shared" si="201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11">
        <f t="shared" si="198"/>
        <v>180.85714285714286</v>
      </c>
      <c r="R2172" s="7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15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200"/>
        <v>42141.95711805555</v>
      </c>
      <c r="L2173" s="13">
        <f t="shared" si="201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11">
        <f t="shared" si="198"/>
        <v>106.075</v>
      </c>
      <c r="R2173" s="7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15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200"/>
        <v>42082.580092592587</v>
      </c>
      <c r="L2174" s="13">
        <f t="shared" si="201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11">
        <f t="shared" si="198"/>
        <v>100</v>
      </c>
      <c r="R2174" s="7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15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200"/>
        <v>41495.692627314813</v>
      </c>
      <c r="L2175" s="13">
        <f t="shared" si="201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11">
        <f t="shared" si="198"/>
        <v>126.92857142857143</v>
      </c>
      <c r="R2175" s="7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15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200"/>
        <v>42465.542905092589</v>
      </c>
      <c r="L2176" s="13">
        <f t="shared" si="201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11">
        <f t="shared" si="198"/>
        <v>102.97499999999999</v>
      </c>
      <c r="R2176" s="7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15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200"/>
        <v>42565.009097222224</v>
      </c>
      <c r="L2177" s="13">
        <f t="shared" si="201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11">
        <f t="shared" si="198"/>
        <v>250</v>
      </c>
      <c r="R2177" s="7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15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200"/>
        <v>42096.633206018523</v>
      </c>
      <c r="L2178" s="13">
        <f t="shared" si="201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11">
        <f t="shared" ref="Q2178:Q2241" si="204">(E2178/D2178)*100</f>
        <v>126.02</v>
      </c>
      <c r="R2178" s="7">
        <f t="shared" ref="R2178:R2241" si="205">IFERROR(E2178/N2178,0)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15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206">(((J2179/60)/60)/24)+DATE(1970,1,1)</f>
        <v>42502.250775462962</v>
      </c>
      <c r="L2179" s="13">
        <f t="shared" ref="L2179:L2242" si="20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11">
        <f t="shared" si="204"/>
        <v>100.12</v>
      </c>
      <c r="R2179" s="7">
        <f t="shared" si="205"/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RIGHT(P2179,LEN(P2179)-SEARCH("/",P2179))</f>
        <v>rock</v>
      </c>
    </row>
    <row r="2180" spans="1:20" ht="15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206"/>
        <v>42723.63653935185</v>
      </c>
      <c r="L2180" s="13">
        <f t="shared" si="20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11">
        <f t="shared" si="204"/>
        <v>138.64000000000001</v>
      </c>
      <c r="R2180" s="7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15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206"/>
        <v>42075.171203703707</v>
      </c>
      <c r="L2181" s="13">
        <f t="shared" si="20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11">
        <f t="shared" si="204"/>
        <v>161.4</v>
      </c>
      <c r="R2181" s="7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15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206"/>
        <v>42279.669768518521</v>
      </c>
      <c r="L2182" s="13">
        <f t="shared" si="20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11">
        <f t="shared" si="204"/>
        <v>107.18419999999999</v>
      </c>
      <c r="R2182" s="7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15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206"/>
        <v>42773.005243055552</v>
      </c>
      <c r="L2183" s="13">
        <f t="shared" si="20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11">
        <f t="shared" si="204"/>
        <v>153.1</v>
      </c>
      <c r="R2183" s="7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15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206"/>
        <v>41879.900752314818</v>
      </c>
      <c r="L2184" s="13">
        <f t="shared" si="20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11">
        <f t="shared" si="204"/>
        <v>524.16666666666663</v>
      </c>
      <c r="R2184" s="7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15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206"/>
        <v>42745.365474537044</v>
      </c>
      <c r="L2185" s="13">
        <f t="shared" si="20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11">
        <f t="shared" si="204"/>
        <v>489.27777777777777</v>
      </c>
      <c r="R2185" s="7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15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206"/>
        <v>42380.690289351856</v>
      </c>
      <c r="L2186" s="13">
        <f t="shared" si="20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11">
        <f t="shared" si="204"/>
        <v>284.74</v>
      </c>
      <c r="R2186" s="7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15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206"/>
        <v>41319.349988425929</v>
      </c>
      <c r="L2187" s="13">
        <f t="shared" si="20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11">
        <f t="shared" si="204"/>
        <v>1856.97</v>
      </c>
      <c r="R2187" s="7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15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206"/>
        <v>42583.615081018521</v>
      </c>
      <c r="L2188" s="13">
        <f t="shared" si="20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11">
        <f t="shared" si="204"/>
        <v>109.67499999999998</v>
      </c>
      <c r="R2188" s="7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15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206"/>
        <v>42068.209097222221</v>
      </c>
      <c r="L2189" s="13">
        <f t="shared" si="20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11">
        <f t="shared" si="204"/>
        <v>1014.6425</v>
      </c>
      <c r="R2189" s="7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15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206"/>
        <v>42633.586122685185</v>
      </c>
      <c r="L2190" s="13">
        <f t="shared" si="20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11">
        <f t="shared" si="204"/>
        <v>412.17692027666544</v>
      </c>
      <c r="R2190" s="7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15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206"/>
        <v>42467.788194444445</v>
      </c>
      <c r="L2191" s="13">
        <f t="shared" si="20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11">
        <f t="shared" si="204"/>
        <v>503.25</v>
      </c>
      <c r="R2191" s="7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15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206"/>
        <v>42417.625046296293</v>
      </c>
      <c r="L2192" s="13">
        <f t="shared" si="20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11">
        <f t="shared" si="204"/>
        <v>184.61052631578946</v>
      </c>
      <c r="R2192" s="7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15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206"/>
        <v>42768.833645833336</v>
      </c>
      <c r="L2193" s="13">
        <f t="shared" si="20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11">
        <f t="shared" si="204"/>
        <v>119.73333333333333</v>
      </c>
      <c r="R2193" s="7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15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206"/>
        <v>42691.8512037037</v>
      </c>
      <c r="L2194" s="13">
        <f t="shared" si="20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11">
        <f t="shared" si="204"/>
        <v>1081.2401666666667</v>
      </c>
      <c r="R2194" s="7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15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206"/>
        <v>42664.405925925923</v>
      </c>
      <c r="L2195" s="13">
        <f t="shared" si="20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11">
        <f t="shared" si="204"/>
        <v>452.37333333333333</v>
      </c>
      <c r="R2195" s="7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15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206"/>
        <v>42425.757986111115</v>
      </c>
      <c r="L2196" s="13">
        <f t="shared" si="20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11">
        <f t="shared" si="204"/>
        <v>537.37</v>
      </c>
      <c r="R2196" s="7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15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206"/>
        <v>42197.771990740745</v>
      </c>
      <c r="L2197" s="13">
        <f t="shared" si="20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11">
        <f t="shared" si="204"/>
        <v>120.32608695652173</v>
      </c>
      <c r="R2197" s="7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15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206"/>
        <v>42675.487291666665</v>
      </c>
      <c r="L2198" s="13">
        <f t="shared" si="20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11">
        <f t="shared" si="204"/>
        <v>113.83571428571429</v>
      </c>
      <c r="R2198" s="7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15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206"/>
        <v>42033.584016203706</v>
      </c>
      <c r="L2199" s="13">
        <f t="shared" si="20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11">
        <f t="shared" si="204"/>
        <v>951.03109999999992</v>
      </c>
      <c r="R2199" s="7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15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206"/>
        <v>42292.513888888891</v>
      </c>
      <c r="L2200" s="13">
        <f t="shared" si="20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11">
        <f t="shared" si="204"/>
        <v>132.89249999999998</v>
      </c>
      <c r="R2200" s="7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15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206"/>
        <v>42262.416643518518</v>
      </c>
      <c r="L2201" s="13">
        <f t="shared" si="20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11">
        <f t="shared" si="204"/>
        <v>146.97777777777779</v>
      </c>
      <c r="R2201" s="7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15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206"/>
        <v>42163.625787037032</v>
      </c>
      <c r="L2202" s="13">
        <f t="shared" si="207"/>
        <v>42191.125</v>
      </c>
      <c r="M2202" t="b">
        <v>0</v>
      </c>
      <c r="N2202">
        <v>263</v>
      </c>
      <c r="O2202" t="b">
        <v>1</v>
      </c>
      <c r="P2202" t="s">
        <v>8297</v>
      </c>
      <c r="Q2202" s="11">
        <f t="shared" si="204"/>
        <v>542.15</v>
      </c>
      <c r="R2202" s="7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15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206"/>
        <v>41276.846817129634</v>
      </c>
      <c r="L2203" s="13">
        <f t="shared" si="20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11">
        <f t="shared" si="204"/>
        <v>382.71818181818185</v>
      </c>
      <c r="R2203" s="7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15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206"/>
        <v>41184.849166666667</v>
      </c>
      <c r="L2204" s="13">
        <f t="shared" si="20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11">
        <f t="shared" si="204"/>
        <v>704.18124999999998</v>
      </c>
      <c r="R2204" s="7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15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206"/>
        <v>42241.85974537037</v>
      </c>
      <c r="L2205" s="13">
        <f t="shared" si="20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11">
        <f t="shared" si="204"/>
        <v>109.55</v>
      </c>
      <c r="R2205" s="7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15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206"/>
        <v>41312.311562499999</v>
      </c>
      <c r="L2206" s="13">
        <f t="shared" si="20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11">
        <f t="shared" si="204"/>
        <v>132.86666666666667</v>
      </c>
      <c r="R2206" s="7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15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206"/>
        <v>41031.82163194444</v>
      </c>
      <c r="L2207" s="13">
        <f t="shared" si="20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11">
        <f t="shared" si="204"/>
        <v>152</v>
      </c>
      <c r="R2207" s="7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15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206"/>
        <v>40997.257222222222</v>
      </c>
      <c r="L2208" s="13">
        <f t="shared" si="20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11">
        <f t="shared" si="204"/>
        <v>102.72727272727273</v>
      </c>
      <c r="R2208" s="7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15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206"/>
        <v>41564.194131944445</v>
      </c>
      <c r="L2209" s="13">
        <f t="shared" si="20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11">
        <f t="shared" si="204"/>
        <v>100</v>
      </c>
      <c r="R2209" s="7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15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206"/>
        <v>40946.882245370369</v>
      </c>
      <c r="L2210" s="13">
        <f t="shared" si="20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11">
        <f t="shared" si="204"/>
        <v>101.6</v>
      </c>
      <c r="R2210" s="7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15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206"/>
        <v>41732.479675925926</v>
      </c>
      <c r="L2211" s="13">
        <f t="shared" si="20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11">
        <f t="shared" si="204"/>
        <v>150.80000000000001</v>
      </c>
      <c r="R2211" s="7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15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206"/>
        <v>40956.066087962965</v>
      </c>
      <c r="L2212" s="13">
        <f t="shared" si="20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11">
        <f t="shared" si="204"/>
        <v>111.425</v>
      </c>
      <c r="R2212" s="7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15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206"/>
        <v>41716.785011574073</v>
      </c>
      <c r="L2213" s="13">
        <f t="shared" si="20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11">
        <f t="shared" si="204"/>
        <v>195.6</v>
      </c>
      <c r="R2213" s="7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15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206"/>
        <v>41548.747418981482</v>
      </c>
      <c r="L2214" s="13">
        <f t="shared" si="20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11">
        <f t="shared" si="204"/>
        <v>114.38333333333333</v>
      </c>
      <c r="R2214" s="7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15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206"/>
        <v>42109.826145833329</v>
      </c>
      <c r="L2215" s="13">
        <f t="shared" si="20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11">
        <f t="shared" si="204"/>
        <v>200</v>
      </c>
      <c r="R2215" s="7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15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206"/>
        <v>41646.792222222226</v>
      </c>
      <c r="L2216" s="13">
        <f t="shared" si="20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11">
        <f t="shared" si="204"/>
        <v>292.50166666666667</v>
      </c>
      <c r="R2216" s="7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15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206"/>
        <v>40958.717268518521</v>
      </c>
      <c r="L2217" s="13">
        <f t="shared" si="20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11">
        <f t="shared" si="204"/>
        <v>156.36363636363637</v>
      </c>
      <c r="R2217" s="7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15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206"/>
        <v>42194.751678240747</v>
      </c>
      <c r="L2218" s="13">
        <f t="shared" si="20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11">
        <f t="shared" si="204"/>
        <v>105.66666666666666</v>
      </c>
      <c r="R2218" s="7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15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206"/>
        <v>42299.776770833334</v>
      </c>
      <c r="L2219" s="13">
        <f t="shared" si="20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11">
        <f t="shared" si="204"/>
        <v>101.19047619047619</v>
      </c>
      <c r="R2219" s="7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15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206"/>
        <v>41127.812303240738</v>
      </c>
      <c r="L2220" s="13">
        <f t="shared" si="207"/>
        <v>41150</v>
      </c>
      <c r="M2220" t="b">
        <v>0</v>
      </c>
      <c r="N2220">
        <v>76</v>
      </c>
      <c r="O2220" t="b">
        <v>1</v>
      </c>
      <c r="P2220" t="s">
        <v>8280</v>
      </c>
      <c r="Q2220" s="11">
        <f t="shared" si="204"/>
        <v>122.833</v>
      </c>
      <c r="R2220" s="7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15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206"/>
        <v>42205.718888888892</v>
      </c>
      <c r="L2221" s="13">
        <f t="shared" si="20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11">
        <f t="shared" si="204"/>
        <v>101.49999999999999</v>
      </c>
      <c r="R2221" s="7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15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206"/>
        <v>41452.060601851852</v>
      </c>
      <c r="L2222" s="13">
        <f t="shared" si="20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11">
        <f t="shared" si="204"/>
        <v>101.14285714285714</v>
      </c>
      <c r="R2222" s="7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15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206"/>
        <v>42452.666770833333</v>
      </c>
      <c r="L2223" s="13">
        <f t="shared" si="207"/>
        <v>42483</v>
      </c>
      <c r="M2223" t="b">
        <v>0</v>
      </c>
      <c r="N2223">
        <v>218</v>
      </c>
      <c r="O2223" t="b">
        <v>1</v>
      </c>
      <c r="P2223" t="s">
        <v>8297</v>
      </c>
      <c r="Q2223" s="11">
        <f t="shared" si="204"/>
        <v>108.11999999999999</v>
      </c>
      <c r="R2223" s="7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15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206"/>
        <v>40906.787581018521</v>
      </c>
      <c r="L2224" s="13">
        <f t="shared" si="20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11">
        <f t="shared" si="204"/>
        <v>162.6</v>
      </c>
      <c r="R2224" s="7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15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206"/>
        <v>42152.640833333338</v>
      </c>
      <c r="L2225" s="13">
        <f t="shared" si="20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11">
        <f t="shared" si="204"/>
        <v>105.80000000000001</v>
      </c>
      <c r="R2225" s="7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15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206"/>
        <v>42644.667534722219</v>
      </c>
      <c r="L2226" s="13">
        <f t="shared" si="20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11">
        <f t="shared" si="204"/>
        <v>243.15000000000003</v>
      </c>
      <c r="R2226" s="7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15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206"/>
        <v>41873.79184027778</v>
      </c>
      <c r="L2227" s="13">
        <f t="shared" si="20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11">
        <f t="shared" si="204"/>
        <v>944.83338095238094</v>
      </c>
      <c r="R2227" s="7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15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206"/>
        <v>42381.79886574074</v>
      </c>
      <c r="L2228" s="13">
        <f t="shared" si="20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11">
        <f t="shared" si="204"/>
        <v>108.46283333333334</v>
      </c>
      <c r="R2228" s="7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15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206"/>
        <v>41561.807349537034</v>
      </c>
      <c r="L2229" s="13">
        <f t="shared" si="20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11">
        <f t="shared" si="204"/>
        <v>157.37692307692308</v>
      </c>
      <c r="R2229" s="7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15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206"/>
        <v>42202.278194444443</v>
      </c>
      <c r="L2230" s="13">
        <f t="shared" si="20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11">
        <f t="shared" si="204"/>
        <v>1174.49</v>
      </c>
      <c r="R2230" s="7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15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206"/>
        <v>41484.664247685185</v>
      </c>
      <c r="L2231" s="13">
        <f t="shared" si="20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11">
        <f t="shared" si="204"/>
        <v>171.04755366949576</v>
      </c>
      <c r="R2231" s="7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15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206"/>
        <v>41724.881099537037</v>
      </c>
      <c r="L2232" s="13">
        <f t="shared" si="20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11">
        <f t="shared" si="204"/>
        <v>125.95294117647057</v>
      </c>
      <c r="R2232" s="7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15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206"/>
        <v>41423.910891203705</v>
      </c>
      <c r="L2233" s="13">
        <f t="shared" si="20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11">
        <f t="shared" si="204"/>
        <v>1212.1296000000002</v>
      </c>
      <c r="R2233" s="7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15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206"/>
        <v>41806.794074074074</v>
      </c>
      <c r="L2234" s="13">
        <f t="shared" si="207"/>
        <v>41839.125</v>
      </c>
      <c r="M2234" t="b">
        <v>0</v>
      </c>
      <c r="N2234">
        <v>988</v>
      </c>
      <c r="O2234" t="b">
        <v>1</v>
      </c>
      <c r="P2234" t="s">
        <v>8297</v>
      </c>
      <c r="Q2234" s="11">
        <f t="shared" si="204"/>
        <v>495.8</v>
      </c>
      <c r="R2234" s="7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15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206"/>
        <v>42331.378923611104</v>
      </c>
      <c r="L2235" s="13">
        <f t="shared" si="207"/>
        <v>42352</v>
      </c>
      <c r="M2235" t="b">
        <v>0</v>
      </c>
      <c r="N2235">
        <v>391</v>
      </c>
      <c r="O2235" t="b">
        <v>1</v>
      </c>
      <c r="P2235" t="s">
        <v>8297</v>
      </c>
      <c r="Q2235" s="11">
        <f t="shared" si="204"/>
        <v>332.03999999999996</v>
      </c>
      <c r="R2235" s="7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15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206"/>
        <v>42710.824618055558</v>
      </c>
      <c r="L2236" s="13">
        <f t="shared" si="20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11">
        <f t="shared" si="204"/>
        <v>1165</v>
      </c>
      <c r="R2236" s="7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15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206"/>
        <v>42062.022118055553</v>
      </c>
      <c r="L2237" s="13">
        <f t="shared" si="20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11">
        <f t="shared" si="204"/>
        <v>153.3153846153846</v>
      </c>
      <c r="R2237" s="7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15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206"/>
        <v>42371.617164351846</v>
      </c>
      <c r="L2238" s="13">
        <f t="shared" si="20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11">
        <f t="shared" si="204"/>
        <v>537.10714285714289</v>
      </c>
      <c r="R2238" s="7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15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206"/>
        <v>41915.003275462965</v>
      </c>
      <c r="L2239" s="13">
        <f t="shared" si="20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11">
        <f t="shared" si="204"/>
        <v>352.92777777777775</v>
      </c>
      <c r="R2239" s="7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15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206"/>
        <v>42774.621712962966</v>
      </c>
      <c r="L2240" s="13">
        <f t="shared" si="20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11">
        <f t="shared" si="204"/>
        <v>137.4</v>
      </c>
      <c r="R2240" s="7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15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206"/>
        <v>41572.958495370374</v>
      </c>
      <c r="L2241" s="13">
        <f t="shared" si="20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11">
        <f t="shared" si="204"/>
        <v>128.02668</v>
      </c>
      <c r="R2241" s="7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15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206"/>
        <v>42452.825740740736</v>
      </c>
      <c r="L2242" s="13">
        <f t="shared" si="20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11">
        <f t="shared" ref="Q2242:Q2305" si="210">(E2242/D2242)*100</f>
        <v>270.68</v>
      </c>
      <c r="R2242" s="7">
        <f t="shared" ref="R2242:R2305" si="211">IFERROR(E2242/N2242,0)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15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212">(((J2243/60)/60)/24)+DATE(1970,1,1)</f>
        <v>42766.827546296292</v>
      </c>
      <c r="L2243" s="13">
        <f t="shared" ref="L2243:L2306" si="213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11">
        <f t="shared" si="210"/>
        <v>806.4</v>
      </c>
      <c r="R2243" s="7">
        <f t="shared" si="211"/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RIGHT(P2243,LEN(P2243)-SEARCH("/",P2243))</f>
        <v>tabletop games</v>
      </c>
    </row>
    <row r="2244" spans="1:20" ht="15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212"/>
        <v>41569.575613425928</v>
      </c>
      <c r="L2244" s="13">
        <f t="shared" si="21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11">
        <f t="shared" si="210"/>
        <v>1360.0976000000001</v>
      </c>
      <c r="R2244" s="7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15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212"/>
        <v>42800.751041666663</v>
      </c>
      <c r="L2245" s="13">
        <f t="shared" si="213"/>
        <v>42807.125</v>
      </c>
      <c r="M2245" t="b">
        <v>0</v>
      </c>
      <c r="N2245">
        <v>2035</v>
      </c>
      <c r="O2245" t="b">
        <v>1</v>
      </c>
      <c r="P2245" t="s">
        <v>8297</v>
      </c>
      <c r="Q2245" s="11">
        <f t="shared" si="210"/>
        <v>930250</v>
      </c>
      <c r="R2245" s="7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15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212"/>
        <v>42647.818819444445</v>
      </c>
      <c r="L2246" s="13">
        <f t="shared" si="21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11">
        <f t="shared" si="210"/>
        <v>377.02</v>
      </c>
      <c r="R2246" s="7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15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212"/>
        <v>41660.708530092597</v>
      </c>
      <c r="L2247" s="13">
        <f t="shared" si="213"/>
        <v>41691.75</v>
      </c>
      <c r="M2247" t="b">
        <v>0</v>
      </c>
      <c r="N2247">
        <v>1980</v>
      </c>
      <c r="O2247" t="b">
        <v>1</v>
      </c>
      <c r="P2247" t="s">
        <v>8297</v>
      </c>
      <c r="Q2247" s="11">
        <f t="shared" si="210"/>
        <v>2647.0250000000001</v>
      </c>
      <c r="R2247" s="7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15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212"/>
        <v>42221.79178240741</v>
      </c>
      <c r="L2248" s="13">
        <f t="shared" si="21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11">
        <f t="shared" si="210"/>
        <v>100.12</v>
      </c>
      <c r="R2248" s="7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15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212"/>
        <v>42200.666261574079</v>
      </c>
      <c r="L2249" s="13">
        <f t="shared" si="21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11">
        <f t="shared" si="210"/>
        <v>104.45405405405405</v>
      </c>
      <c r="R2249" s="7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15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212"/>
        <v>42688.875902777778</v>
      </c>
      <c r="L2250" s="13">
        <f t="shared" si="21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11">
        <f t="shared" si="210"/>
        <v>107.21428571428571</v>
      </c>
      <c r="R2250" s="7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15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212"/>
        <v>41336.703298611108</v>
      </c>
      <c r="L2251" s="13">
        <f t="shared" si="21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11">
        <f t="shared" si="210"/>
        <v>168.77142857142857</v>
      </c>
      <c r="R2251" s="7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15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212"/>
        <v>42677.005474537036</v>
      </c>
      <c r="L2252" s="13">
        <f t="shared" si="21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11">
        <f t="shared" si="210"/>
        <v>975.11200000000008</v>
      </c>
      <c r="R2252" s="7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15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212"/>
        <v>41846.34579861111</v>
      </c>
      <c r="L2253" s="13">
        <f t="shared" si="21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11">
        <f t="shared" si="210"/>
        <v>134.44929411764704</v>
      </c>
      <c r="R2253" s="7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15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212"/>
        <v>42573.327986111108</v>
      </c>
      <c r="L2254" s="13">
        <f t="shared" si="21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11">
        <f t="shared" si="210"/>
        <v>272.27777777777777</v>
      </c>
      <c r="R2254" s="7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15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212"/>
        <v>42296.631331018521</v>
      </c>
      <c r="L2255" s="13">
        <f t="shared" si="21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11">
        <f t="shared" si="210"/>
        <v>112.6875</v>
      </c>
      <c r="R2255" s="7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15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212"/>
        <v>42752.647777777776</v>
      </c>
      <c r="L2256" s="13">
        <f t="shared" si="21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11">
        <f t="shared" si="210"/>
        <v>459.8</v>
      </c>
      <c r="R2256" s="7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15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212"/>
        <v>42467.951979166668</v>
      </c>
      <c r="L2257" s="13">
        <f t="shared" si="21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11">
        <f t="shared" si="210"/>
        <v>286.65822784810126</v>
      </c>
      <c r="R2257" s="7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15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212"/>
        <v>42682.451921296291</v>
      </c>
      <c r="L2258" s="13">
        <f t="shared" si="21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11">
        <f t="shared" si="210"/>
        <v>222.70833333333334</v>
      </c>
      <c r="R2258" s="7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15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212"/>
        <v>42505.936678240745</v>
      </c>
      <c r="L2259" s="13">
        <f t="shared" si="21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11">
        <f t="shared" si="210"/>
        <v>636.14</v>
      </c>
      <c r="R2259" s="7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15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212"/>
        <v>42136.75100694444</v>
      </c>
      <c r="L2260" s="13">
        <f t="shared" si="21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11">
        <f t="shared" si="210"/>
        <v>146.5</v>
      </c>
      <c r="R2260" s="7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15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212"/>
        <v>42702.804814814815</v>
      </c>
      <c r="L2261" s="13">
        <f t="shared" si="21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11">
        <f t="shared" si="210"/>
        <v>1867.1</v>
      </c>
      <c r="R2261" s="7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15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212"/>
        <v>41695.016782407409</v>
      </c>
      <c r="L2262" s="13">
        <f t="shared" si="21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11">
        <f t="shared" si="210"/>
        <v>326.92</v>
      </c>
      <c r="R2262" s="7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15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212"/>
        <v>42759.724768518514</v>
      </c>
      <c r="L2263" s="13">
        <f t="shared" si="21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11">
        <f t="shared" si="210"/>
        <v>779.5</v>
      </c>
      <c r="R2263" s="7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15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212"/>
        <v>41926.585162037038</v>
      </c>
      <c r="L2264" s="13">
        <f t="shared" si="213"/>
        <v>41961</v>
      </c>
      <c r="M2264" t="b">
        <v>0</v>
      </c>
      <c r="N2264">
        <v>181</v>
      </c>
      <c r="O2264" t="b">
        <v>1</v>
      </c>
      <c r="P2264" t="s">
        <v>8297</v>
      </c>
      <c r="Q2264" s="11">
        <f t="shared" si="210"/>
        <v>154.15151515151516</v>
      </c>
      <c r="R2264" s="7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15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212"/>
        <v>42014.832326388889</v>
      </c>
      <c r="L2265" s="13">
        <f t="shared" si="21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11">
        <f t="shared" si="210"/>
        <v>115.54666666666667</v>
      </c>
      <c r="R2265" s="7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15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212"/>
        <v>42496.582337962958</v>
      </c>
      <c r="L2266" s="13">
        <f t="shared" si="213"/>
        <v>42513.125</v>
      </c>
      <c r="M2266" t="b">
        <v>0</v>
      </c>
      <c r="N2266">
        <v>445</v>
      </c>
      <c r="O2266" t="b">
        <v>1</v>
      </c>
      <c r="P2266" t="s">
        <v>8297</v>
      </c>
      <c r="Q2266" s="11">
        <f t="shared" si="210"/>
        <v>180.03333333333333</v>
      </c>
      <c r="R2266" s="7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15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212"/>
        <v>42689.853090277778</v>
      </c>
      <c r="L2267" s="13">
        <f t="shared" si="21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11">
        <f t="shared" si="210"/>
        <v>298.5</v>
      </c>
      <c r="R2267" s="7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15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212"/>
        <v>42469.874907407408</v>
      </c>
      <c r="L2268" s="13">
        <f t="shared" si="21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11">
        <f t="shared" si="210"/>
        <v>320.26666666666665</v>
      </c>
      <c r="R2268" s="7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15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212"/>
        <v>41968.829826388886</v>
      </c>
      <c r="L2269" s="13">
        <f t="shared" si="21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11">
        <f t="shared" si="210"/>
        <v>380.52499999999998</v>
      </c>
      <c r="R2269" s="7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15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212"/>
        <v>42776.082349537035</v>
      </c>
      <c r="L2270" s="13">
        <f t="shared" si="21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11">
        <f t="shared" si="210"/>
        <v>102.60000000000001</v>
      </c>
      <c r="R2270" s="7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15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212"/>
        <v>42776.704432870371</v>
      </c>
      <c r="L2271" s="13">
        <f t="shared" si="21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11">
        <f t="shared" si="210"/>
        <v>1801.64</v>
      </c>
      <c r="R2271" s="7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15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212"/>
        <v>42725.869363425925</v>
      </c>
      <c r="L2272" s="13">
        <f t="shared" si="21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11">
        <f t="shared" si="210"/>
        <v>720.24800000000005</v>
      </c>
      <c r="R2272" s="7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15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212"/>
        <v>42684.000046296293</v>
      </c>
      <c r="L2273" s="13">
        <f t="shared" si="21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11">
        <f t="shared" si="210"/>
        <v>283.09000000000003</v>
      </c>
      <c r="R2273" s="7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15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212"/>
        <v>42315.699490740735</v>
      </c>
      <c r="L2274" s="13">
        <f t="shared" si="21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11">
        <f t="shared" si="210"/>
        <v>1356.6000000000001</v>
      </c>
      <c r="R2274" s="7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15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212"/>
        <v>42781.549097222218</v>
      </c>
      <c r="L2275" s="13">
        <f t="shared" si="21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11">
        <f t="shared" si="210"/>
        <v>220.35999999999999</v>
      </c>
      <c r="R2275" s="7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15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212"/>
        <v>41663.500659722224</v>
      </c>
      <c r="L2276" s="13">
        <f t="shared" si="21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11">
        <f t="shared" si="210"/>
        <v>119.6</v>
      </c>
      <c r="R2276" s="7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15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212"/>
        <v>41965.616655092599</v>
      </c>
      <c r="L2277" s="13">
        <f t="shared" si="21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11">
        <f t="shared" si="210"/>
        <v>407.76923076923077</v>
      </c>
      <c r="R2277" s="7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15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212"/>
        <v>41614.651493055557</v>
      </c>
      <c r="L2278" s="13">
        <f t="shared" si="21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11">
        <f t="shared" si="210"/>
        <v>105.81826105905425</v>
      </c>
      <c r="R2278" s="7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15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212"/>
        <v>40936.678506944445</v>
      </c>
      <c r="L2279" s="13">
        <f t="shared" si="21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11">
        <f t="shared" si="210"/>
        <v>141.08235294117648</v>
      </c>
      <c r="R2279" s="7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15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212"/>
        <v>42338.709108796291</v>
      </c>
      <c r="L2280" s="13">
        <f t="shared" si="21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11">
        <f t="shared" si="210"/>
        <v>270.7</v>
      </c>
      <c r="R2280" s="7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15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212"/>
        <v>42020.806701388887</v>
      </c>
      <c r="L2281" s="13">
        <f t="shared" si="21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11">
        <f t="shared" si="210"/>
        <v>153.80000000000001</v>
      </c>
      <c r="R2281" s="7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15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212"/>
        <v>42234.624895833331</v>
      </c>
      <c r="L2282" s="13">
        <f t="shared" si="21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11">
        <f t="shared" si="210"/>
        <v>403.57653061224488</v>
      </c>
      <c r="R2282" s="7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15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212"/>
        <v>40687.285844907405</v>
      </c>
      <c r="L2283" s="13">
        <f t="shared" si="21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11">
        <f t="shared" si="210"/>
        <v>185</v>
      </c>
      <c r="R2283" s="7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15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212"/>
        <v>42323.17460648148</v>
      </c>
      <c r="L2284" s="13">
        <f t="shared" si="21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11">
        <f t="shared" si="210"/>
        <v>185.33333333333331</v>
      </c>
      <c r="R2284" s="7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15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212"/>
        <v>40978.125046296293</v>
      </c>
      <c r="L2285" s="13">
        <f t="shared" si="21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11">
        <f t="shared" si="210"/>
        <v>100.85533333333332</v>
      </c>
      <c r="R2285" s="7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15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212"/>
        <v>40585.796817129631</v>
      </c>
      <c r="L2286" s="13">
        <f t="shared" si="21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11">
        <f t="shared" si="210"/>
        <v>106.22116666666668</v>
      </c>
      <c r="R2286" s="7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15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212"/>
        <v>41059.185682870368</v>
      </c>
      <c r="L2287" s="13">
        <f t="shared" si="21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11">
        <f t="shared" si="210"/>
        <v>121.36666666666667</v>
      </c>
      <c r="R2287" s="7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15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212"/>
        <v>41494.963587962964</v>
      </c>
      <c r="L2288" s="13">
        <f t="shared" si="21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11">
        <f t="shared" si="210"/>
        <v>100.06666666666666</v>
      </c>
      <c r="R2288" s="7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15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212"/>
        <v>41792.667361111111</v>
      </c>
      <c r="L2289" s="13">
        <f t="shared" si="21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11">
        <f t="shared" si="210"/>
        <v>119.97755555555555</v>
      </c>
      <c r="R2289" s="7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15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212"/>
        <v>41067.827418981484</v>
      </c>
      <c r="L2290" s="13">
        <f t="shared" si="213"/>
        <v>41086.75</v>
      </c>
      <c r="M2290" t="b">
        <v>0</v>
      </c>
      <c r="N2290">
        <v>25</v>
      </c>
      <c r="O2290" t="b">
        <v>1</v>
      </c>
      <c r="P2290" t="s">
        <v>8276</v>
      </c>
      <c r="Q2290" s="11">
        <f t="shared" si="210"/>
        <v>100.1</v>
      </c>
      <c r="R2290" s="7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15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212"/>
        <v>41571.998379629629</v>
      </c>
      <c r="L2291" s="13">
        <f t="shared" si="21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11">
        <f t="shared" si="210"/>
        <v>107.4</v>
      </c>
      <c r="R2291" s="7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15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212"/>
        <v>40070.253819444442</v>
      </c>
      <c r="L2292" s="13">
        <f t="shared" si="21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11">
        <f t="shared" si="210"/>
        <v>104.06666666666666</v>
      </c>
      <c r="R2292" s="7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15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212"/>
        <v>40987.977060185185</v>
      </c>
      <c r="L2293" s="13">
        <f t="shared" si="21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11">
        <f t="shared" si="210"/>
        <v>172.8</v>
      </c>
      <c r="R2293" s="7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15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212"/>
        <v>40987.697638888887</v>
      </c>
      <c r="L2294" s="13">
        <f t="shared" si="21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11">
        <f t="shared" si="210"/>
        <v>107.2505</v>
      </c>
      <c r="R2294" s="7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15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212"/>
        <v>41151.708321759259</v>
      </c>
      <c r="L2295" s="13">
        <f t="shared" si="21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11">
        <f t="shared" si="210"/>
        <v>108.23529411764706</v>
      </c>
      <c r="R2295" s="7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15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212"/>
        <v>41264.72314814815</v>
      </c>
      <c r="L2296" s="13">
        <f t="shared" si="21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11">
        <f t="shared" si="210"/>
        <v>146.08079999999998</v>
      </c>
      <c r="R2296" s="7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15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212"/>
        <v>41270.954351851848</v>
      </c>
      <c r="L2297" s="13">
        <f t="shared" si="21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11">
        <f t="shared" si="210"/>
        <v>125.25</v>
      </c>
      <c r="R2297" s="7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15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212"/>
        <v>40927.731782407405</v>
      </c>
      <c r="L2298" s="13">
        <f t="shared" si="21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11">
        <f t="shared" si="210"/>
        <v>149.07142857142856</v>
      </c>
      <c r="R2298" s="7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15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212"/>
        <v>40948.042233796295</v>
      </c>
      <c r="L2299" s="13">
        <f t="shared" si="21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11">
        <f t="shared" si="210"/>
        <v>100.6</v>
      </c>
      <c r="R2299" s="7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15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212"/>
        <v>41694.84065972222</v>
      </c>
      <c r="L2300" s="13">
        <f t="shared" si="21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11">
        <f t="shared" si="210"/>
        <v>105.07333333333332</v>
      </c>
      <c r="R2300" s="7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15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212"/>
        <v>40565.032511574071</v>
      </c>
      <c r="L2301" s="13">
        <f t="shared" si="21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11">
        <f t="shared" si="210"/>
        <v>350.16666666666663</v>
      </c>
      <c r="R2301" s="7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15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212"/>
        <v>41074.727037037039</v>
      </c>
      <c r="L2302" s="13">
        <f t="shared" si="21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11">
        <f t="shared" si="210"/>
        <v>101.25</v>
      </c>
      <c r="R2302" s="7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15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212"/>
        <v>41416.146944444445</v>
      </c>
      <c r="L2303" s="13">
        <f t="shared" si="21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11">
        <f t="shared" si="210"/>
        <v>133.6044</v>
      </c>
      <c r="R2303" s="7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15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212"/>
        <v>41605.868449074071</v>
      </c>
      <c r="L2304" s="13">
        <f t="shared" si="21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11">
        <f t="shared" si="210"/>
        <v>170.65217391304347</v>
      </c>
      <c r="R2304" s="7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15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212"/>
        <v>40850.111064814817</v>
      </c>
      <c r="L2305" s="13">
        <f t="shared" si="21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11">
        <f t="shared" si="210"/>
        <v>109.35829457364341</v>
      </c>
      <c r="R2305" s="7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15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212"/>
        <v>40502.815868055557</v>
      </c>
      <c r="L2306" s="13">
        <f t="shared" si="21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11">
        <f t="shared" ref="Q2306:Q2369" si="216">(E2306/D2306)*100</f>
        <v>100.70033333333335</v>
      </c>
      <c r="R2306" s="7">
        <f t="shared" ref="R2306:R2369" si="217">IFERROR(E2306/N2306,0)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15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218">(((J2307/60)/60)/24)+DATE(1970,1,1)</f>
        <v>41834.695277777777</v>
      </c>
      <c r="L2307" s="13">
        <f t="shared" ref="L2307:L2370" si="219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11">
        <f t="shared" si="216"/>
        <v>101.22777777777779</v>
      </c>
      <c r="R2307" s="7">
        <f t="shared" si="217"/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RIGHT(P2307,LEN(P2307)-SEARCH("/",P2307))</f>
        <v>indie rock</v>
      </c>
    </row>
    <row r="2308" spans="1:20" ht="15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218"/>
        <v>40948.16815972222</v>
      </c>
      <c r="L2308" s="13">
        <f t="shared" si="219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11">
        <f t="shared" si="216"/>
        <v>106.75857142857143</v>
      </c>
      <c r="R2308" s="7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15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218"/>
        <v>41004.802465277775</v>
      </c>
      <c r="L2309" s="13">
        <f t="shared" si="219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11">
        <f t="shared" si="216"/>
        <v>106.65777537961894</v>
      </c>
      <c r="R2309" s="7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15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218"/>
        <v>41851.962916666671</v>
      </c>
      <c r="L2310" s="13">
        <f t="shared" si="219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11">
        <f t="shared" si="216"/>
        <v>101.30622</v>
      </c>
      <c r="R2310" s="7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15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218"/>
        <v>41307.987696759257</v>
      </c>
      <c r="L2311" s="13">
        <f t="shared" si="219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11">
        <f t="shared" si="216"/>
        <v>106.67450000000001</v>
      </c>
      <c r="R2311" s="7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15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218"/>
        <v>41324.79415509259</v>
      </c>
      <c r="L2312" s="13">
        <f t="shared" si="219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11">
        <f t="shared" si="216"/>
        <v>428.83978378378379</v>
      </c>
      <c r="R2312" s="7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15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218"/>
        <v>41736.004502314812</v>
      </c>
      <c r="L2313" s="13">
        <f t="shared" si="219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11">
        <f t="shared" si="216"/>
        <v>104.11111111111111</v>
      </c>
      <c r="R2313" s="7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15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218"/>
        <v>41716.632847222223</v>
      </c>
      <c r="L2314" s="13">
        <f t="shared" si="219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11">
        <f t="shared" si="216"/>
        <v>107.86666666666666</v>
      </c>
      <c r="R2314" s="7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15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218"/>
        <v>41002.958634259259</v>
      </c>
      <c r="L2315" s="13">
        <f t="shared" si="219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11">
        <f t="shared" si="216"/>
        <v>175.84040000000002</v>
      </c>
      <c r="R2315" s="7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15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218"/>
        <v>41037.551585648151</v>
      </c>
      <c r="L2316" s="13">
        <f t="shared" si="219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11">
        <f t="shared" si="216"/>
        <v>156.97</v>
      </c>
      <c r="R2316" s="7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15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218"/>
        <v>41004.72619212963</v>
      </c>
      <c r="L2317" s="13">
        <f t="shared" si="219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11">
        <f t="shared" si="216"/>
        <v>102.60000000000001</v>
      </c>
      <c r="R2317" s="7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15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218"/>
        <v>40079.725115740745</v>
      </c>
      <c r="L2318" s="13">
        <f t="shared" si="219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11">
        <f t="shared" si="216"/>
        <v>104.04266666666666</v>
      </c>
      <c r="R2318" s="7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15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218"/>
        <v>40192.542233796295</v>
      </c>
      <c r="L2319" s="13">
        <f t="shared" si="219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11">
        <f t="shared" si="216"/>
        <v>104</v>
      </c>
      <c r="R2319" s="7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15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218"/>
        <v>40050.643680555557</v>
      </c>
      <c r="L2320" s="13">
        <f t="shared" si="219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11">
        <f t="shared" si="216"/>
        <v>121.05999999999999</v>
      </c>
      <c r="R2320" s="7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15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218"/>
        <v>41593.082002314812</v>
      </c>
      <c r="L2321" s="13">
        <f t="shared" si="219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11">
        <f t="shared" si="216"/>
        <v>107.69999999999999</v>
      </c>
      <c r="R2321" s="7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15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218"/>
        <v>41696.817129629628</v>
      </c>
      <c r="L2322" s="13">
        <f t="shared" si="219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11">
        <f t="shared" si="216"/>
        <v>108.66</v>
      </c>
      <c r="R2322" s="7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15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218"/>
        <v>42799.260428240741</v>
      </c>
      <c r="L2323" s="13">
        <f t="shared" si="219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11">
        <f t="shared" si="216"/>
        <v>39.120962394619681</v>
      </c>
      <c r="R2323" s="7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15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218"/>
        <v>42804.895474537043</v>
      </c>
      <c r="L2324" s="13">
        <f t="shared" si="219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11">
        <f t="shared" si="216"/>
        <v>3.1481481481481479</v>
      </c>
      <c r="R2324" s="7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15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218"/>
        <v>42807.755173611105</v>
      </c>
      <c r="L2325" s="13">
        <f t="shared" si="219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11">
        <f t="shared" si="216"/>
        <v>48</v>
      </c>
      <c r="R2325" s="7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15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218"/>
        <v>42790.885243055556</v>
      </c>
      <c r="L2326" s="13">
        <f t="shared" si="219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11">
        <f t="shared" si="216"/>
        <v>20.733333333333334</v>
      </c>
      <c r="R2326" s="7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15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218"/>
        <v>42794.022349537037</v>
      </c>
      <c r="L2327" s="13">
        <f t="shared" si="219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11">
        <f t="shared" si="216"/>
        <v>8</v>
      </c>
      <c r="R2327" s="7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15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218"/>
        <v>42804.034120370372</v>
      </c>
      <c r="L2328" s="13">
        <f t="shared" si="219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11">
        <f t="shared" si="216"/>
        <v>0.72</v>
      </c>
      <c r="R2328" s="7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15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218"/>
        <v>41842.917129629634</v>
      </c>
      <c r="L2329" s="13">
        <f t="shared" si="219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11">
        <f t="shared" si="216"/>
        <v>526.09431428571429</v>
      </c>
      <c r="R2329" s="7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15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218"/>
        <v>42139.781678240746</v>
      </c>
      <c r="L2330" s="13">
        <f t="shared" si="219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11">
        <f t="shared" si="216"/>
        <v>254.45000000000002</v>
      </c>
      <c r="R2330" s="7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15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218"/>
        <v>41807.624374999999</v>
      </c>
      <c r="L2331" s="13">
        <f t="shared" si="219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11">
        <f t="shared" si="216"/>
        <v>105.91999999999999</v>
      </c>
      <c r="R2331" s="7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15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218"/>
        <v>42332.89980324074</v>
      </c>
      <c r="L2332" s="13">
        <f t="shared" si="219"/>
        <v>42363</v>
      </c>
      <c r="M2332" t="b">
        <v>1</v>
      </c>
      <c r="N2332">
        <v>163</v>
      </c>
      <c r="O2332" t="b">
        <v>1</v>
      </c>
      <c r="P2332" t="s">
        <v>8298</v>
      </c>
      <c r="Q2332" s="11">
        <f t="shared" si="216"/>
        <v>102.42285714285715</v>
      </c>
      <c r="R2332" s="7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15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218"/>
        <v>41839.005671296298</v>
      </c>
      <c r="L2333" s="13">
        <f t="shared" si="219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11">
        <f t="shared" si="216"/>
        <v>144.31375</v>
      </c>
      <c r="R2333" s="7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15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218"/>
        <v>42011.628136574072</v>
      </c>
      <c r="L2334" s="13">
        <f t="shared" si="219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11">
        <f t="shared" si="216"/>
        <v>106.30800000000001</v>
      </c>
      <c r="R2334" s="7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15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218"/>
        <v>41767.650347222225</v>
      </c>
      <c r="L2335" s="13">
        <f t="shared" si="219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11">
        <f t="shared" si="216"/>
        <v>212.16666666666666</v>
      </c>
      <c r="R2335" s="7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15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218"/>
        <v>41918.670115740737</v>
      </c>
      <c r="L2336" s="13">
        <f t="shared" si="219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11">
        <f t="shared" si="216"/>
        <v>101.95</v>
      </c>
      <c r="R2336" s="7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15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218"/>
        <v>41771.572256944448</v>
      </c>
      <c r="L2337" s="13">
        <f t="shared" si="219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11">
        <f t="shared" si="216"/>
        <v>102.27200000000001</v>
      </c>
      <c r="R2337" s="7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15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218"/>
        <v>41666.924710648149</v>
      </c>
      <c r="L2338" s="13">
        <f t="shared" si="219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11">
        <f t="shared" si="216"/>
        <v>520.73254999999995</v>
      </c>
      <c r="R2338" s="7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15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218"/>
        <v>41786.640543981484</v>
      </c>
      <c r="L2339" s="13">
        <f t="shared" si="219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11">
        <f t="shared" si="216"/>
        <v>110.65833333333333</v>
      </c>
      <c r="R2339" s="7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15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218"/>
        <v>41789.896805555552</v>
      </c>
      <c r="L2340" s="13">
        <f t="shared" si="219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11">
        <f t="shared" si="216"/>
        <v>101.14333333333335</v>
      </c>
      <c r="R2340" s="7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15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218"/>
        <v>42692.79987268518</v>
      </c>
      <c r="L2341" s="13">
        <f t="shared" si="219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11">
        <f t="shared" si="216"/>
        <v>294.20799999999997</v>
      </c>
      <c r="R2341" s="7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15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218"/>
        <v>42643.642800925925</v>
      </c>
      <c r="L2342" s="13">
        <f t="shared" si="219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11">
        <f t="shared" si="216"/>
        <v>105.77749999999999</v>
      </c>
      <c r="R2342" s="7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15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218"/>
        <v>42167.813703703709</v>
      </c>
      <c r="L2343" s="13">
        <f t="shared" si="219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11">
        <f t="shared" si="216"/>
        <v>0</v>
      </c>
      <c r="R2343" s="7">
        <f t="shared" si="217"/>
        <v>0</v>
      </c>
      <c r="S2343" t="str">
        <f t="shared" si="220"/>
        <v>technology</v>
      </c>
      <c r="T2343" t="str">
        <f t="shared" si="221"/>
        <v>web</v>
      </c>
    </row>
    <row r="2344" spans="1:20" ht="15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218"/>
        <v>41897.702199074076</v>
      </c>
      <c r="L2344" s="13">
        <f t="shared" si="219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11">
        <f t="shared" si="216"/>
        <v>0</v>
      </c>
      <c r="R2344" s="7">
        <f t="shared" si="217"/>
        <v>0</v>
      </c>
      <c r="S2344" t="str">
        <f t="shared" si="220"/>
        <v>technology</v>
      </c>
      <c r="T2344" t="str">
        <f t="shared" si="221"/>
        <v>web</v>
      </c>
    </row>
    <row r="2345" spans="1:20" ht="15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218"/>
        <v>42327.825289351851</v>
      </c>
      <c r="L2345" s="13">
        <f t="shared" si="219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11">
        <f t="shared" si="216"/>
        <v>3</v>
      </c>
      <c r="R2345" s="7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15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218"/>
        <v>42515.727650462963</v>
      </c>
      <c r="L2346" s="13">
        <f t="shared" si="219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11">
        <f t="shared" si="216"/>
        <v>0.1</v>
      </c>
      <c r="R2346" s="7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15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218"/>
        <v>42060.001805555556</v>
      </c>
      <c r="L2347" s="13">
        <f t="shared" si="219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11">
        <f t="shared" si="216"/>
        <v>0</v>
      </c>
      <c r="R2347" s="7">
        <f t="shared" si="217"/>
        <v>0</v>
      </c>
      <c r="S2347" t="str">
        <f t="shared" si="220"/>
        <v>technology</v>
      </c>
      <c r="T2347" t="str">
        <f t="shared" si="221"/>
        <v>web</v>
      </c>
    </row>
    <row r="2348" spans="1:20" ht="15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218"/>
        <v>42615.79896990741</v>
      </c>
      <c r="L2348" s="13">
        <f t="shared" si="219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11">
        <f t="shared" si="216"/>
        <v>6.5000000000000002E-2</v>
      </c>
      <c r="R2348" s="7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15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218"/>
        <v>42577.607361111113</v>
      </c>
      <c r="L2349" s="13">
        <f t="shared" si="219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11">
        <f t="shared" si="216"/>
        <v>1.5</v>
      </c>
      <c r="R2349" s="7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15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218"/>
        <v>42360.932152777779</v>
      </c>
      <c r="L2350" s="13">
        <f t="shared" si="219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11">
        <f t="shared" si="216"/>
        <v>0.38571428571428573</v>
      </c>
      <c r="R2350" s="7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15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218"/>
        <v>42198.775787037041</v>
      </c>
      <c r="L2351" s="13">
        <f t="shared" si="219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11">
        <f t="shared" si="216"/>
        <v>0</v>
      </c>
      <c r="R2351" s="7">
        <f t="shared" si="217"/>
        <v>0</v>
      </c>
      <c r="S2351" t="str">
        <f t="shared" si="220"/>
        <v>technology</v>
      </c>
      <c r="T2351" t="str">
        <f t="shared" si="221"/>
        <v>web</v>
      </c>
    </row>
    <row r="2352" spans="1:20" ht="15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218"/>
        <v>42708.842245370368</v>
      </c>
      <c r="L2352" s="13">
        <f t="shared" si="219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11">
        <f t="shared" si="216"/>
        <v>0</v>
      </c>
      <c r="R2352" s="7">
        <f t="shared" si="217"/>
        <v>0</v>
      </c>
      <c r="S2352" t="str">
        <f t="shared" si="220"/>
        <v>technology</v>
      </c>
      <c r="T2352" t="str">
        <f t="shared" si="221"/>
        <v>web</v>
      </c>
    </row>
    <row r="2353" spans="1:20" ht="15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218"/>
        <v>42094.101145833338</v>
      </c>
      <c r="L2353" s="13">
        <f t="shared" si="219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11">
        <f t="shared" si="216"/>
        <v>0.5714285714285714</v>
      </c>
      <c r="R2353" s="7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15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218"/>
        <v>42101.633703703701</v>
      </c>
      <c r="L2354" s="13">
        <f t="shared" si="219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11">
        <f t="shared" si="216"/>
        <v>0</v>
      </c>
      <c r="R2354" s="7">
        <f t="shared" si="217"/>
        <v>0</v>
      </c>
      <c r="S2354" t="str">
        <f t="shared" si="220"/>
        <v>technology</v>
      </c>
      <c r="T2354" t="str">
        <f t="shared" si="221"/>
        <v>web</v>
      </c>
    </row>
    <row r="2355" spans="1:20" ht="15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218"/>
        <v>42103.676180555558</v>
      </c>
      <c r="L2355" s="13">
        <f t="shared" si="219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11">
        <f t="shared" si="216"/>
        <v>0</v>
      </c>
      <c r="R2355" s="7">
        <f t="shared" si="217"/>
        <v>0</v>
      </c>
      <c r="S2355" t="str">
        <f t="shared" si="220"/>
        <v>technology</v>
      </c>
      <c r="T2355" t="str">
        <f t="shared" si="221"/>
        <v>web</v>
      </c>
    </row>
    <row r="2356" spans="1:20" ht="15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218"/>
        <v>41954.722916666666</v>
      </c>
      <c r="L2356" s="13">
        <f t="shared" si="219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11">
        <f t="shared" si="216"/>
        <v>7.1428571428571425E-2</v>
      </c>
      <c r="R2356" s="7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15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218"/>
        <v>42096.918240740735</v>
      </c>
      <c r="L2357" s="13">
        <f t="shared" si="219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11">
        <f t="shared" si="216"/>
        <v>0.6875</v>
      </c>
      <c r="R2357" s="7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15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218"/>
        <v>42130.78361111111</v>
      </c>
      <c r="L2358" s="13">
        <f t="shared" si="219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11">
        <f t="shared" si="216"/>
        <v>0</v>
      </c>
      <c r="R2358" s="7">
        <f t="shared" si="217"/>
        <v>0</v>
      </c>
      <c r="S2358" t="str">
        <f t="shared" si="220"/>
        <v>technology</v>
      </c>
      <c r="T2358" t="str">
        <f t="shared" si="221"/>
        <v>web</v>
      </c>
    </row>
    <row r="2359" spans="1:20" ht="15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218"/>
        <v>42264.620115740734</v>
      </c>
      <c r="L2359" s="13">
        <f t="shared" si="219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11">
        <f t="shared" si="216"/>
        <v>0</v>
      </c>
      <c r="R2359" s="7">
        <f t="shared" si="217"/>
        <v>0</v>
      </c>
      <c r="S2359" t="str">
        <f t="shared" si="220"/>
        <v>technology</v>
      </c>
      <c r="T2359" t="str">
        <f t="shared" si="221"/>
        <v>web</v>
      </c>
    </row>
    <row r="2360" spans="1:20" ht="15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218"/>
        <v>41978.930972222224</v>
      </c>
      <c r="L2360" s="13">
        <f t="shared" si="219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11">
        <f t="shared" si="216"/>
        <v>0</v>
      </c>
      <c r="R2360" s="7">
        <f t="shared" si="217"/>
        <v>0</v>
      </c>
      <c r="S2360" t="str">
        <f t="shared" si="220"/>
        <v>technology</v>
      </c>
      <c r="T2360" t="str">
        <f t="shared" si="221"/>
        <v>web</v>
      </c>
    </row>
    <row r="2361" spans="1:20" ht="15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218"/>
        <v>42159.649583333332</v>
      </c>
      <c r="L2361" s="13">
        <f t="shared" si="219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11">
        <f t="shared" si="216"/>
        <v>14.680000000000001</v>
      </c>
      <c r="R2361" s="7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15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218"/>
        <v>42377.70694444445</v>
      </c>
      <c r="L2362" s="13">
        <f t="shared" si="219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11">
        <f t="shared" si="216"/>
        <v>0.04</v>
      </c>
      <c r="R2362" s="7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15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218"/>
        <v>42466.858888888892</v>
      </c>
      <c r="L2363" s="13">
        <f t="shared" si="219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11">
        <f t="shared" si="216"/>
        <v>0</v>
      </c>
      <c r="R2363" s="7">
        <f t="shared" si="217"/>
        <v>0</v>
      </c>
      <c r="S2363" t="str">
        <f t="shared" si="220"/>
        <v>technology</v>
      </c>
      <c r="T2363" t="str">
        <f t="shared" si="221"/>
        <v>web</v>
      </c>
    </row>
    <row r="2364" spans="1:20" ht="15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218"/>
        <v>41954.688310185185</v>
      </c>
      <c r="L2364" s="13">
        <f t="shared" si="219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11">
        <f t="shared" si="216"/>
        <v>28.571428571428569</v>
      </c>
      <c r="R2364" s="7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15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218"/>
        <v>42322.011574074073</v>
      </c>
      <c r="L2365" s="13">
        <f t="shared" si="219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11">
        <f t="shared" si="216"/>
        <v>0</v>
      </c>
      <c r="R2365" s="7">
        <f t="shared" si="217"/>
        <v>0</v>
      </c>
      <c r="S2365" t="str">
        <f t="shared" si="220"/>
        <v>technology</v>
      </c>
      <c r="T2365" t="str">
        <f t="shared" si="221"/>
        <v>web</v>
      </c>
    </row>
    <row r="2366" spans="1:20" ht="15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218"/>
        <v>42248.934675925921</v>
      </c>
      <c r="L2366" s="13">
        <f t="shared" si="219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11">
        <f t="shared" si="216"/>
        <v>0</v>
      </c>
      <c r="R2366" s="7">
        <f t="shared" si="217"/>
        <v>0</v>
      </c>
      <c r="S2366" t="str">
        <f t="shared" si="220"/>
        <v>technology</v>
      </c>
      <c r="T2366" t="str">
        <f t="shared" si="221"/>
        <v>web</v>
      </c>
    </row>
    <row r="2367" spans="1:20" ht="15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218"/>
        <v>42346.736400462964</v>
      </c>
      <c r="L2367" s="13">
        <f t="shared" si="219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11">
        <f t="shared" si="216"/>
        <v>0</v>
      </c>
      <c r="R2367" s="7">
        <f t="shared" si="217"/>
        <v>0</v>
      </c>
      <c r="S2367" t="str">
        <f t="shared" si="220"/>
        <v>technology</v>
      </c>
      <c r="T2367" t="str">
        <f t="shared" si="221"/>
        <v>web</v>
      </c>
    </row>
    <row r="2368" spans="1:20" ht="15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218"/>
        <v>42268.531631944439</v>
      </c>
      <c r="L2368" s="13">
        <f t="shared" si="219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11">
        <f t="shared" si="216"/>
        <v>10.52</v>
      </c>
      <c r="R2368" s="7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15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218"/>
        <v>42425.970092592594</v>
      </c>
      <c r="L2369" s="13">
        <f t="shared" si="219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11">
        <f t="shared" si="216"/>
        <v>1.34</v>
      </c>
      <c r="R2369" s="7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15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218"/>
        <v>42063.721817129626</v>
      </c>
      <c r="L2370" s="13">
        <f t="shared" si="219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11">
        <f t="shared" ref="Q2370:Q2433" si="222">(E2370/D2370)*100</f>
        <v>0.25</v>
      </c>
      <c r="R2370" s="7">
        <f t="shared" ref="R2370:R2433" si="223">IFERROR(E2370/N2370,0)</f>
        <v>50</v>
      </c>
      <c r="S2370" t="str">
        <f t="shared" si="220"/>
        <v>technology</v>
      </c>
      <c r="T2370" t="str">
        <f t="shared" si="221"/>
        <v>web</v>
      </c>
    </row>
    <row r="2371" spans="1:20" ht="15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224">(((J2371/60)/60)/24)+DATE(1970,1,1)</f>
        <v>42380.812627314815</v>
      </c>
      <c r="L2371" s="13">
        <f t="shared" ref="L2371:L2434" si="225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11">
        <f t="shared" si="222"/>
        <v>0</v>
      </c>
      <c r="R2371" s="7">
        <f t="shared" si="223"/>
        <v>0</v>
      </c>
      <c r="S2371" t="str">
        <f t="shared" ref="S2371:S2434" si="226">LEFT(P2371,SEARCH("/",P2371,1)-1)</f>
        <v>technology</v>
      </c>
      <c r="T2371" t="str">
        <f t="shared" ref="T2371:T2434" si="227">RIGHT(P2371,LEN(P2371)-SEARCH("/",P2371))</f>
        <v>web</v>
      </c>
    </row>
    <row r="2372" spans="1:20" ht="15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224"/>
        <v>41961.18913194444</v>
      </c>
      <c r="L2372" s="13">
        <f t="shared" si="225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11">
        <f t="shared" si="222"/>
        <v>0.32800000000000001</v>
      </c>
      <c r="R2372" s="7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15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224"/>
        <v>42150.777731481481</v>
      </c>
      <c r="L2373" s="13">
        <f t="shared" si="225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11">
        <f t="shared" si="222"/>
        <v>0</v>
      </c>
      <c r="R2373" s="7">
        <f t="shared" si="223"/>
        <v>0</v>
      </c>
      <c r="S2373" t="str">
        <f t="shared" si="226"/>
        <v>technology</v>
      </c>
      <c r="T2373" t="str">
        <f t="shared" si="227"/>
        <v>web</v>
      </c>
    </row>
    <row r="2374" spans="1:20" ht="15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224"/>
        <v>42088.069108796291</v>
      </c>
      <c r="L2374" s="13">
        <f t="shared" si="225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11">
        <f t="shared" si="222"/>
        <v>3.2727272727272729</v>
      </c>
      <c r="R2374" s="7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15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224"/>
        <v>42215.662314814821</v>
      </c>
      <c r="L2375" s="13">
        <f t="shared" si="225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11">
        <f t="shared" si="222"/>
        <v>5.8823529411764705E-3</v>
      </c>
      <c r="R2375" s="7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15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224"/>
        <v>42017.843287037031</v>
      </c>
      <c r="L2376" s="13">
        <f t="shared" si="225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11">
        <f t="shared" si="222"/>
        <v>4.5454545454545456E-2</v>
      </c>
      <c r="R2376" s="7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15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224"/>
        <v>42592.836076388892</v>
      </c>
      <c r="L2377" s="13">
        <f t="shared" si="225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11">
        <f t="shared" si="222"/>
        <v>0</v>
      </c>
      <c r="R2377" s="7">
        <f t="shared" si="223"/>
        <v>0</v>
      </c>
      <c r="S2377" t="str">
        <f t="shared" si="226"/>
        <v>technology</v>
      </c>
      <c r="T2377" t="str">
        <f t="shared" si="227"/>
        <v>web</v>
      </c>
    </row>
    <row r="2378" spans="1:20" ht="15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224"/>
        <v>42318.925532407404</v>
      </c>
      <c r="L2378" s="13">
        <f t="shared" si="225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11">
        <f t="shared" si="222"/>
        <v>10.877666666666666</v>
      </c>
      <c r="R2378" s="7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15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224"/>
        <v>42669.870173611111</v>
      </c>
      <c r="L2379" s="13">
        <f t="shared" si="225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11">
        <f t="shared" si="222"/>
        <v>0</v>
      </c>
      <c r="R2379" s="7">
        <f t="shared" si="223"/>
        <v>0</v>
      </c>
      <c r="S2379" t="str">
        <f t="shared" si="226"/>
        <v>technology</v>
      </c>
      <c r="T2379" t="str">
        <f t="shared" si="227"/>
        <v>web</v>
      </c>
    </row>
    <row r="2380" spans="1:20" ht="15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224"/>
        <v>42213.013078703705</v>
      </c>
      <c r="L2380" s="13">
        <f t="shared" si="225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11">
        <f t="shared" si="222"/>
        <v>0</v>
      </c>
      <c r="R2380" s="7">
        <f t="shared" si="223"/>
        <v>0</v>
      </c>
      <c r="S2380" t="str">
        <f t="shared" si="226"/>
        <v>technology</v>
      </c>
      <c r="T2380" t="str">
        <f t="shared" si="227"/>
        <v>web</v>
      </c>
    </row>
    <row r="2381" spans="1:20" ht="15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224"/>
        <v>42237.016388888893</v>
      </c>
      <c r="L2381" s="13">
        <f t="shared" si="225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11">
        <f t="shared" si="222"/>
        <v>0</v>
      </c>
      <c r="R2381" s="7">
        <f t="shared" si="223"/>
        <v>0</v>
      </c>
      <c r="S2381" t="str">
        <f t="shared" si="226"/>
        <v>technology</v>
      </c>
      <c r="T2381" t="str">
        <f t="shared" si="227"/>
        <v>web</v>
      </c>
    </row>
    <row r="2382" spans="1:20" ht="15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224"/>
        <v>42248.793310185181</v>
      </c>
      <c r="L2382" s="13">
        <f t="shared" si="225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11">
        <f t="shared" si="222"/>
        <v>0.36666666666666664</v>
      </c>
      <c r="R2382" s="7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15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224"/>
        <v>42074.935740740737</v>
      </c>
      <c r="L2383" s="13">
        <f t="shared" si="225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11">
        <f t="shared" si="222"/>
        <v>1.8193398957730169</v>
      </c>
      <c r="R2383" s="7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15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224"/>
        <v>42195.187534722223</v>
      </c>
      <c r="L2384" s="13">
        <f t="shared" si="225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11">
        <f t="shared" si="222"/>
        <v>2.5</v>
      </c>
      <c r="R2384" s="7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15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224"/>
        <v>42027.056793981479</v>
      </c>
      <c r="L2385" s="13">
        <f t="shared" si="225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11">
        <f t="shared" si="222"/>
        <v>4.3499999999999996</v>
      </c>
      <c r="R2385" s="7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15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224"/>
        <v>41927.067627314813</v>
      </c>
      <c r="L2386" s="13">
        <f t="shared" si="225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11">
        <f t="shared" si="222"/>
        <v>0.8</v>
      </c>
      <c r="R2386" s="7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15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224"/>
        <v>42191.70175925926</v>
      </c>
      <c r="L2387" s="13">
        <f t="shared" si="225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11">
        <f t="shared" si="222"/>
        <v>1.2123076923076923</v>
      </c>
      <c r="R2387" s="7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15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224"/>
        <v>41954.838240740741</v>
      </c>
      <c r="L2388" s="13">
        <f t="shared" si="225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11">
        <f t="shared" si="222"/>
        <v>0</v>
      </c>
      <c r="R2388" s="7">
        <f t="shared" si="223"/>
        <v>0</v>
      </c>
      <c r="S2388" t="str">
        <f t="shared" si="226"/>
        <v>technology</v>
      </c>
      <c r="T2388" t="str">
        <f t="shared" si="227"/>
        <v>web</v>
      </c>
    </row>
    <row r="2389" spans="1:20" ht="15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224"/>
        <v>42528.626620370371</v>
      </c>
      <c r="L2389" s="13">
        <f t="shared" si="225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11">
        <f t="shared" si="222"/>
        <v>0.68399999999999994</v>
      </c>
      <c r="R2389" s="7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15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224"/>
        <v>41989.853692129633</v>
      </c>
      <c r="L2390" s="13">
        <f t="shared" si="225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11">
        <f t="shared" si="222"/>
        <v>1.2513513513513512</v>
      </c>
      <c r="R2390" s="7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15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224"/>
        <v>42179.653379629628</v>
      </c>
      <c r="L2391" s="13">
        <f t="shared" si="225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11">
        <f t="shared" si="222"/>
        <v>0.1875</v>
      </c>
      <c r="R2391" s="7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15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224"/>
        <v>41968.262314814812</v>
      </c>
      <c r="L2392" s="13">
        <f t="shared" si="225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11">
        <f t="shared" si="222"/>
        <v>0</v>
      </c>
      <c r="R2392" s="7">
        <f t="shared" si="223"/>
        <v>0</v>
      </c>
      <c r="S2392" t="str">
        <f t="shared" si="226"/>
        <v>technology</v>
      </c>
      <c r="T2392" t="str">
        <f t="shared" si="227"/>
        <v>web</v>
      </c>
    </row>
    <row r="2393" spans="1:20" ht="15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224"/>
        <v>42064.794490740736</v>
      </c>
      <c r="L2393" s="13">
        <f t="shared" si="225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11">
        <f t="shared" si="222"/>
        <v>0.125</v>
      </c>
      <c r="R2393" s="7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15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224"/>
        <v>42276.120636574073</v>
      </c>
      <c r="L2394" s="13">
        <f t="shared" si="225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11">
        <f t="shared" si="222"/>
        <v>0</v>
      </c>
      <c r="R2394" s="7">
        <f t="shared" si="223"/>
        <v>0</v>
      </c>
      <c r="S2394" t="str">
        <f t="shared" si="226"/>
        <v>technology</v>
      </c>
      <c r="T2394" t="str">
        <f t="shared" si="227"/>
        <v>web</v>
      </c>
    </row>
    <row r="2395" spans="1:20" ht="15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224"/>
        <v>42194.648344907408</v>
      </c>
      <c r="L2395" s="13">
        <f t="shared" si="225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11">
        <f t="shared" si="222"/>
        <v>0.05</v>
      </c>
      <c r="R2395" s="7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15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224"/>
        <v>42031.362187499995</v>
      </c>
      <c r="L2396" s="13">
        <f t="shared" si="225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11">
        <f t="shared" si="222"/>
        <v>0.06</v>
      </c>
      <c r="R2396" s="7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15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224"/>
        <v>42717.121377314819</v>
      </c>
      <c r="L2397" s="13">
        <f t="shared" si="225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11">
        <f t="shared" si="222"/>
        <v>0</v>
      </c>
      <c r="R2397" s="7">
        <f t="shared" si="223"/>
        <v>0</v>
      </c>
      <c r="S2397" t="str">
        <f t="shared" si="226"/>
        <v>technology</v>
      </c>
      <c r="T2397" t="str">
        <f t="shared" si="227"/>
        <v>web</v>
      </c>
    </row>
    <row r="2398" spans="1:20" ht="15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224"/>
        <v>42262.849050925928</v>
      </c>
      <c r="L2398" s="13">
        <f t="shared" si="225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11">
        <f t="shared" si="222"/>
        <v>0.2</v>
      </c>
      <c r="R2398" s="7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15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224"/>
        <v>41976.88490740741</v>
      </c>
      <c r="L2399" s="13">
        <f t="shared" si="225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11">
        <f t="shared" si="222"/>
        <v>0</v>
      </c>
      <c r="R2399" s="7">
        <f t="shared" si="223"/>
        <v>0</v>
      </c>
      <c r="S2399" t="str">
        <f t="shared" si="226"/>
        <v>technology</v>
      </c>
      <c r="T2399" t="str">
        <f t="shared" si="227"/>
        <v>web</v>
      </c>
    </row>
    <row r="2400" spans="1:20" ht="15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224"/>
        <v>42157.916481481487</v>
      </c>
      <c r="L2400" s="13">
        <f t="shared" si="225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11">
        <f t="shared" si="222"/>
        <v>0</v>
      </c>
      <c r="R2400" s="7">
        <f t="shared" si="223"/>
        <v>0</v>
      </c>
      <c r="S2400" t="str">
        <f t="shared" si="226"/>
        <v>technology</v>
      </c>
      <c r="T2400" t="str">
        <f t="shared" si="227"/>
        <v>web</v>
      </c>
    </row>
    <row r="2401" spans="1:20" ht="15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224"/>
        <v>41956.853078703702</v>
      </c>
      <c r="L2401" s="13">
        <f t="shared" si="225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11">
        <f t="shared" si="222"/>
        <v>0</v>
      </c>
      <c r="R2401" s="7">
        <f t="shared" si="223"/>
        <v>0</v>
      </c>
      <c r="S2401" t="str">
        <f t="shared" si="226"/>
        <v>technology</v>
      </c>
      <c r="T2401" t="str">
        <f t="shared" si="227"/>
        <v>web</v>
      </c>
    </row>
    <row r="2402" spans="1:20" ht="15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224"/>
        <v>42444.268101851849</v>
      </c>
      <c r="L2402" s="13">
        <f t="shared" si="225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11">
        <f t="shared" si="222"/>
        <v>0</v>
      </c>
      <c r="R2402" s="7">
        <f t="shared" si="223"/>
        <v>0</v>
      </c>
      <c r="S2402" t="str">
        <f t="shared" si="226"/>
        <v>technology</v>
      </c>
      <c r="T2402" t="str">
        <f t="shared" si="227"/>
        <v>web</v>
      </c>
    </row>
    <row r="2403" spans="1:20" ht="15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224"/>
        <v>42374.822870370372</v>
      </c>
      <c r="L2403" s="13">
        <f t="shared" si="225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11">
        <f t="shared" si="222"/>
        <v>0.71785714285714286</v>
      </c>
      <c r="R2403" s="7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5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224"/>
        <v>42107.679756944446</v>
      </c>
      <c r="L2404" s="13">
        <f t="shared" si="225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11">
        <f t="shared" si="222"/>
        <v>0.43333333333333329</v>
      </c>
      <c r="R2404" s="7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15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224"/>
        <v>42399.882615740738</v>
      </c>
      <c r="L2405" s="13">
        <f t="shared" si="225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11">
        <f t="shared" si="222"/>
        <v>16.833333333333332</v>
      </c>
      <c r="R2405" s="7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15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224"/>
        <v>42342.03943287037</v>
      </c>
      <c r="L2406" s="13">
        <f t="shared" si="225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11">
        <f t="shared" si="222"/>
        <v>0</v>
      </c>
      <c r="R2406" s="7">
        <f t="shared" si="223"/>
        <v>0</v>
      </c>
      <c r="S2406" t="str">
        <f t="shared" si="226"/>
        <v>food</v>
      </c>
      <c r="T2406" t="str">
        <f t="shared" si="227"/>
        <v>food trucks</v>
      </c>
    </row>
    <row r="2407" spans="1:20" ht="15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224"/>
        <v>42595.585358796292</v>
      </c>
      <c r="L2407" s="13">
        <f t="shared" si="225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11">
        <f t="shared" si="222"/>
        <v>22.52</v>
      </c>
      <c r="R2407" s="7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15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224"/>
        <v>41983.110995370371</v>
      </c>
      <c r="L2408" s="13">
        <f t="shared" si="225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11">
        <f t="shared" si="222"/>
        <v>41.384615384615387</v>
      </c>
      <c r="R2408" s="7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15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224"/>
        <v>42082.575555555552</v>
      </c>
      <c r="L2409" s="13">
        <f t="shared" si="225"/>
        <v>42105.25</v>
      </c>
      <c r="M2409" t="b">
        <v>0</v>
      </c>
      <c r="N2409">
        <v>33</v>
      </c>
      <c r="O2409" t="b">
        <v>0</v>
      </c>
      <c r="P2409" t="s">
        <v>8284</v>
      </c>
      <c r="Q2409" s="11">
        <f t="shared" si="222"/>
        <v>25.259090909090908</v>
      </c>
      <c r="R2409" s="7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15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224"/>
        <v>41919.140706018516</v>
      </c>
      <c r="L2410" s="13">
        <f t="shared" si="225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11">
        <f t="shared" si="222"/>
        <v>0.2</v>
      </c>
      <c r="R2410" s="7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15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224"/>
        <v>42204.875868055555</v>
      </c>
      <c r="L2411" s="13">
        <f t="shared" si="225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11">
        <f t="shared" si="222"/>
        <v>1.8399999999999999</v>
      </c>
      <c r="R2411" s="7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15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224"/>
        <v>42224.408275462964</v>
      </c>
      <c r="L2412" s="13">
        <f t="shared" si="225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11">
        <f t="shared" si="222"/>
        <v>0</v>
      </c>
      <c r="R2412" s="7">
        <f t="shared" si="223"/>
        <v>0</v>
      </c>
      <c r="S2412" t="str">
        <f t="shared" si="226"/>
        <v>food</v>
      </c>
      <c r="T2412" t="str">
        <f t="shared" si="227"/>
        <v>food trucks</v>
      </c>
    </row>
    <row r="2413" spans="1:20" ht="15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224"/>
        <v>42211.732430555552</v>
      </c>
      <c r="L2413" s="13">
        <f t="shared" si="225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11">
        <f t="shared" si="222"/>
        <v>0.60399999999999998</v>
      </c>
      <c r="R2413" s="7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15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224"/>
        <v>42655.736956018518</v>
      </c>
      <c r="L2414" s="13">
        <f t="shared" si="225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11">
        <f t="shared" si="222"/>
        <v>0</v>
      </c>
      <c r="R2414" s="7">
        <f t="shared" si="223"/>
        <v>0</v>
      </c>
      <c r="S2414" t="str">
        <f t="shared" si="226"/>
        <v>food</v>
      </c>
      <c r="T2414" t="str">
        <f t="shared" si="227"/>
        <v>food trucks</v>
      </c>
    </row>
    <row r="2415" spans="1:20" ht="15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224"/>
        <v>41760.10974537037</v>
      </c>
      <c r="L2415" s="13">
        <f t="shared" si="225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11">
        <f t="shared" si="222"/>
        <v>0.83333333333333337</v>
      </c>
      <c r="R2415" s="7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15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224"/>
        <v>42198.695138888885</v>
      </c>
      <c r="L2416" s="13">
        <f t="shared" si="225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11">
        <f t="shared" si="222"/>
        <v>3.0666666666666664</v>
      </c>
      <c r="R2416" s="7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15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224"/>
        <v>42536.862800925926</v>
      </c>
      <c r="L2417" s="13">
        <f t="shared" si="225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11">
        <f t="shared" si="222"/>
        <v>0.55833333333333335</v>
      </c>
      <c r="R2417" s="7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15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224"/>
        <v>42019.737766203703</v>
      </c>
      <c r="L2418" s="13">
        <f t="shared" si="225"/>
        <v>42077.625</v>
      </c>
      <c r="M2418" t="b">
        <v>0</v>
      </c>
      <c r="N2418">
        <v>1</v>
      </c>
      <c r="O2418" t="b">
        <v>0</v>
      </c>
      <c r="P2418" t="s">
        <v>8284</v>
      </c>
      <c r="Q2418" s="11">
        <f t="shared" si="222"/>
        <v>2.5000000000000001E-2</v>
      </c>
      <c r="R2418" s="7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15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224"/>
        <v>41831.884108796294</v>
      </c>
      <c r="L2419" s="13">
        <f t="shared" si="225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11">
        <f t="shared" si="222"/>
        <v>0</v>
      </c>
      <c r="R2419" s="7">
        <f t="shared" si="223"/>
        <v>0</v>
      </c>
      <c r="S2419" t="str">
        <f t="shared" si="226"/>
        <v>food</v>
      </c>
      <c r="T2419" t="str">
        <f t="shared" si="227"/>
        <v>food trucks</v>
      </c>
    </row>
    <row r="2420" spans="1:20" ht="15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224"/>
        <v>42027.856990740736</v>
      </c>
      <c r="L2420" s="13">
        <f t="shared" si="225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11">
        <f t="shared" si="222"/>
        <v>0.02</v>
      </c>
      <c r="R2420" s="7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15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224"/>
        <v>41993.738298611104</v>
      </c>
      <c r="L2421" s="13">
        <f t="shared" si="225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11">
        <f t="shared" si="222"/>
        <v>0</v>
      </c>
      <c r="R2421" s="7">
        <f t="shared" si="223"/>
        <v>0</v>
      </c>
      <c r="S2421" t="str">
        <f t="shared" si="226"/>
        <v>food</v>
      </c>
      <c r="T2421" t="str">
        <f t="shared" si="227"/>
        <v>food trucks</v>
      </c>
    </row>
    <row r="2422" spans="1:20" ht="15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224"/>
        <v>41893.028877314813</v>
      </c>
      <c r="L2422" s="13">
        <f t="shared" si="225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11">
        <f t="shared" si="222"/>
        <v>14.825133372851216</v>
      </c>
      <c r="R2422" s="7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15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224"/>
        <v>42026.687453703707</v>
      </c>
      <c r="L2423" s="13">
        <f t="shared" si="225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11">
        <f t="shared" si="222"/>
        <v>1.6666666666666666E-2</v>
      </c>
      <c r="R2423" s="7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15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224"/>
        <v>42044.724953703699</v>
      </c>
      <c r="L2424" s="13">
        <f t="shared" si="225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11">
        <f t="shared" si="222"/>
        <v>0.2</v>
      </c>
      <c r="R2424" s="7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15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224"/>
        <v>41974.704745370371</v>
      </c>
      <c r="L2425" s="13">
        <f t="shared" si="225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11">
        <f t="shared" si="222"/>
        <v>1.3333333333333334E-2</v>
      </c>
      <c r="R2425" s="7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15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224"/>
        <v>41909.892453703702</v>
      </c>
      <c r="L2426" s="13">
        <f t="shared" si="225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11">
        <f t="shared" si="222"/>
        <v>1.24</v>
      </c>
      <c r="R2426" s="7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15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224"/>
        <v>42502.913761574076</v>
      </c>
      <c r="L2427" s="13">
        <f t="shared" si="225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11">
        <f t="shared" si="222"/>
        <v>2.8571428571428574E-2</v>
      </c>
      <c r="R2427" s="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15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224"/>
        <v>42164.170046296291</v>
      </c>
      <c r="L2428" s="13">
        <f t="shared" si="225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11">
        <f t="shared" si="222"/>
        <v>0</v>
      </c>
      <c r="R2428" s="7">
        <f t="shared" si="223"/>
        <v>0</v>
      </c>
      <c r="S2428" t="str">
        <f t="shared" si="226"/>
        <v>food</v>
      </c>
      <c r="T2428" t="str">
        <f t="shared" si="227"/>
        <v>food trucks</v>
      </c>
    </row>
    <row r="2429" spans="1:20" ht="15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224"/>
        <v>42412.318668981476</v>
      </c>
      <c r="L2429" s="13">
        <f t="shared" si="225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11">
        <f t="shared" si="222"/>
        <v>2E-3</v>
      </c>
      <c r="R2429" s="7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15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224"/>
        <v>42045.784155092595</v>
      </c>
      <c r="L2430" s="13">
        <f t="shared" si="225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11">
        <f t="shared" si="222"/>
        <v>2.8571428571428571E-3</v>
      </c>
      <c r="R2430" s="7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15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224"/>
        <v>42734.879236111112</v>
      </c>
      <c r="L2431" s="13">
        <f t="shared" si="225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11">
        <f t="shared" si="222"/>
        <v>1.4321428571428572</v>
      </c>
      <c r="R2431" s="7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15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224"/>
        <v>42382.130833333329</v>
      </c>
      <c r="L2432" s="13">
        <f t="shared" si="225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11">
        <f t="shared" si="222"/>
        <v>0.70000000000000007</v>
      </c>
      <c r="R2432" s="7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15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224"/>
        <v>42489.099687499998</v>
      </c>
      <c r="L2433" s="13">
        <f t="shared" si="225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11">
        <f t="shared" si="222"/>
        <v>2E-3</v>
      </c>
      <c r="R2433" s="7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15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224"/>
        <v>42041.218715277777</v>
      </c>
      <c r="L2434" s="13">
        <f t="shared" si="225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11">
        <f t="shared" ref="Q2434:Q2497" si="228">(E2434/D2434)*100</f>
        <v>1.4285714285714287E-2</v>
      </c>
      <c r="R2434" s="7">
        <f t="shared" ref="R2434:R2497" si="229">IFERROR(E2434/N2434,0)</f>
        <v>1</v>
      </c>
      <c r="S2434" t="str">
        <f t="shared" si="226"/>
        <v>food</v>
      </c>
      <c r="T2434" t="str">
        <f t="shared" si="227"/>
        <v>food trucks</v>
      </c>
    </row>
    <row r="2435" spans="1:20" ht="15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230">(((J2435/60)/60)/24)+DATE(1970,1,1)</f>
        <v>42397.89980324074</v>
      </c>
      <c r="L2435" s="13">
        <f t="shared" ref="L2435:L2498" si="231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11">
        <f t="shared" si="228"/>
        <v>0</v>
      </c>
      <c r="R2435" s="7">
        <f t="shared" si="229"/>
        <v>0</v>
      </c>
      <c r="S2435" t="str">
        <f t="shared" ref="S2435:S2498" si="232">LEFT(P2435,SEARCH("/",P2435,1)-1)</f>
        <v>food</v>
      </c>
      <c r="T2435" t="str">
        <f t="shared" ref="T2435:T2498" si="233">RIGHT(P2435,LEN(P2435)-SEARCH("/",P2435))</f>
        <v>food trucks</v>
      </c>
    </row>
    <row r="2436" spans="1:20" ht="15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230"/>
        <v>42180.18604166666</v>
      </c>
      <c r="L2436" s="13">
        <f t="shared" si="231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11">
        <f t="shared" si="228"/>
        <v>0.13</v>
      </c>
      <c r="R2436" s="7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15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230"/>
        <v>42252.277615740735</v>
      </c>
      <c r="L2437" s="13">
        <f t="shared" si="231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11">
        <f t="shared" si="228"/>
        <v>0.48960000000000004</v>
      </c>
      <c r="R2437" s="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15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230"/>
        <v>42338.615393518514</v>
      </c>
      <c r="L2438" s="13">
        <f t="shared" si="231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11">
        <f t="shared" si="228"/>
        <v>3.8461538461538464E-2</v>
      </c>
      <c r="R2438" s="7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15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230"/>
        <v>42031.965138888889</v>
      </c>
      <c r="L2439" s="13">
        <f t="shared" si="231"/>
        <v>42080.75</v>
      </c>
      <c r="M2439" t="b">
        <v>0</v>
      </c>
      <c r="N2439">
        <v>0</v>
      </c>
      <c r="O2439" t="b">
        <v>0</v>
      </c>
      <c r="P2439" t="s">
        <v>8284</v>
      </c>
      <c r="Q2439" s="11">
        <f t="shared" si="228"/>
        <v>0</v>
      </c>
      <c r="R2439" s="7">
        <f t="shared" si="229"/>
        <v>0</v>
      </c>
      <c r="S2439" t="str">
        <f t="shared" si="232"/>
        <v>food</v>
      </c>
      <c r="T2439" t="str">
        <f t="shared" si="233"/>
        <v>food trucks</v>
      </c>
    </row>
    <row r="2440" spans="1:20" ht="15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230"/>
        <v>42285.91506944444</v>
      </c>
      <c r="L2440" s="13">
        <f t="shared" si="231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11">
        <f t="shared" si="228"/>
        <v>0.33333333333333337</v>
      </c>
      <c r="R2440" s="7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15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230"/>
        <v>42265.818622685183</v>
      </c>
      <c r="L2441" s="13">
        <f t="shared" si="231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11">
        <f t="shared" si="228"/>
        <v>0</v>
      </c>
      <c r="R2441" s="7">
        <f t="shared" si="229"/>
        <v>0</v>
      </c>
      <c r="S2441" t="str">
        <f t="shared" si="232"/>
        <v>food</v>
      </c>
      <c r="T2441" t="str">
        <f t="shared" si="233"/>
        <v>food trucks</v>
      </c>
    </row>
    <row r="2442" spans="1:20" ht="15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230"/>
        <v>42383.899456018517</v>
      </c>
      <c r="L2442" s="13">
        <f t="shared" si="231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11">
        <f t="shared" si="228"/>
        <v>0.2</v>
      </c>
      <c r="R2442" s="7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15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230"/>
        <v>42187.125625000001</v>
      </c>
      <c r="L2443" s="13">
        <f t="shared" si="231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11">
        <f t="shared" si="228"/>
        <v>107.88</v>
      </c>
      <c r="R2443" s="7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15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230"/>
        <v>42052.666990740734</v>
      </c>
      <c r="L2444" s="13">
        <f t="shared" si="231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11">
        <f t="shared" si="228"/>
        <v>125.94166666666666</v>
      </c>
      <c r="R2444" s="7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15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230"/>
        <v>41836.625254629631</v>
      </c>
      <c r="L2445" s="13">
        <f t="shared" si="231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11">
        <f t="shared" si="228"/>
        <v>202.51495</v>
      </c>
      <c r="R2445" s="7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15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230"/>
        <v>42485.754525462966</v>
      </c>
      <c r="L2446" s="13">
        <f t="shared" si="231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11">
        <f t="shared" si="228"/>
        <v>108.60000000000001</v>
      </c>
      <c r="R2446" s="7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15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230"/>
        <v>42243.190057870372</v>
      </c>
      <c r="L2447" s="13">
        <f t="shared" si="231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11">
        <f t="shared" si="228"/>
        <v>172.8</v>
      </c>
      <c r="R2447" s="7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15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230"/>
        <v>42670.602673611109</v>
      </c>
      <c r="L2448" s="13">
        <f t="shared" si="231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11">
        <f t="shared" si="228"/>
        <v>167.98</v>
      </c>
      <c r="R2448" s="7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15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230"/>
        <v>42654.469826388886</v>
      </c>
      <c r="L2449" s="13">
        <f t="shared" si="231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11">
        <f t="shared" si="228"/>
        <v>427.20000000000005</v>
      </c>
      <c r="R2449" s="7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15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230"/>
        <v>42607.316122685181</v>
      </c>
      <c r="L2450" s="13">
        <f t="shared" si="231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11">
        <f t="shared" si="228"/>
        <v>107.5</v>
      </c>
      <c r="R2450" s="7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15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230"/>
        <v>41943.142534722225</v>
      </c>
      <c r="L2451" s="13">
        <f t="shared" si="231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11">
        <f t="shared" si="228"/>
        <v>108</v>
      </c>
      <c r="R2451" s="7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15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230"/>
        <v>41902.07240740741</v>
      </c>
      <c r="L2452" s="13">
        <f t="shared" si="231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11">
        <f t="shared" si="228"/>
        <v>101.53353333333335</v>
      </c>
      <c r="R2452" s="7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15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230"/>
        <v>42779.908449074079</v>
      </c>
      <c r="L2453" s="13">
        <f t="shared" si="231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11">
        <f t="shared" si="228"/>
        <v>115.45</v>
      </c>
      <c r="R2453" s="7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15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230"/>
        <v>42338.84375</v>
      </c>
      <c r="L2454" s="13">
        <f t="shared" si="231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11">
        <f t="shared" si="228"/>
        <v>133.5</v>
      </c>
      <c r="R2454" s="7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15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230"/>
        <v>42738.692233796297</v>
      </c>
      <c r="L2455" s="13">
        <f t="shared" si="231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11">
        <f t="shared" si="228"/>
        <v>154.69999999999999</v>
      </c>
      <c r="R2455" s="7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15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230"/>
        <v>42770.201481481476</v>
      </c>
      <c r="L2456" s="13">
        <f t="shared" si="231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11">
        <f t="shared" si="228"/>
        <v>100.84571428571429</v>
      </c>
      <c r="R2456" s="7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15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230"/>
        <v>42452.781828703708</v>
      </c>
      <c r="L2457" s="13">
        <f t="shared" si="231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11">
        <f t="shared" si="228"/>
        <v>182</v>
      </c>
      <c r="R2457" s="7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15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230"/>
        <v>42761.961099537039</v>
      </c>
      <c r="L2458" s="13">
        <f t="shared" si="231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11">
        <f t="shared" si="228"/>
        <v>180.86666666666667</v>
      </c>
      <c r="R2458" s="7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15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230"/>
        <v>42423.602500000001</v>
      </c>
      <c r="L2459" s="13">
        <f t="shared" si="231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11">
        <f t="shared" si="228"/>
        <v>102.30434782608695</v>
      </c>
      <c r="R2459" s="7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15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230"/>
        <v>42495.871736111112</v>
      </c>
      <c r="L2460" s="13">
        <f t="shared" si="231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11">
        <f t="shared" si="228"/>
        <v>110.17999999999999</v>
      </c>
      <c r="R2460" s="7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15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230"/>
        <v>42407.637557870374</v>
      </c>
      <c r="L2461" s="13">
        <f t="shared" si="231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11">
        <f t="shared" si="228"/>
        <v>102.25</v>
      </c>
      <c r="R2461" s="7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15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230"/>
        <v>42704.187118055561</v>
      </c>
      <c r="L2462" s="13">
        <f t="shared" si="231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11">
        <f t="shared" si="228"/>
        <v>100.78823529411764</v>
      </c>
      <c r="R2462" s="7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15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230"/>
        <v>40784.012696759259</v>
      </c>
      <c r="L2463" s="13">
        <f t="shared" si="231"/>
        <v>40817.125</v>
      </c>
      <c r="M2463" t="b">
        <v>0</v>
      </c>
      <c r="N2463">
        <v>86</v>
      </c>
      <c r="O2463" t="b">
        <v>1</v>
      </c>
      <c r="P2463" t="s">
        <v>8279</v>
      </c>
      <c r="Q2463" s="11">
        <f t="shared" si="228"/>
        <v>103.8</v>
      </c>
      <c r="R2463" s="7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15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230"/>
        <v>41089.186296296299</v>
      </c>
      <c r="L2464" s="13">
        <f t="shared" si="231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11">
        <f t="shared" si="228"/>
        <v>110.70833333333334</v>
      </c>
      <c r="R2464" s="7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5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230"/>
        <v>41341.111400462964</v>
      </c>
      <c r="L2465" s="13">
        <f t="shared" si="231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11">
        <f t="shared" si="228"/>
        <v>116.25000000000001</v>
      </c>
      <c r="R2465" s="7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15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230"/>
        <v>42248.90042824074</v>
      </c>
      <c r="L2466" s="13">
        <f t="shared" si="231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11">
        <f t="shared" si="228"/>
        <v>111.1</v>
      </c>
      <c r="R2466" s="7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15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230"/>
        <v>41145.719305555554</v>
      </c>
      <c r="L2467" s="13">
        <f t="shared" si="231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11">
        <f t="shared" si="228"/>
        <v>180.14285714285714</v>
      </c>
      <c r="R2467" s="7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15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230"/>
        <v>41373.102465277778</v>
      </c>
      <c r="L2468" s="13">
        <f t="shared" si="231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11">
        <f t="shared" si="228"/>
        <v>100</v>
      </c>
      <c r="R2468" s="7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15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230"/>
        <v>41025.874201388891</v>
      </c>
      <c r="L2469" s="13">
        <f t="shared" si="231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11">
        <f t="shared" si="228"/>
        <v>118.5</v>
      </c>
      <c r="R2469" s="7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15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230"/>
        <v>41174.154178240737</v>
      </c>
      <c r="L2470" s="13">
        <f t="shared" si="231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11">
        <f t="shared" si="228"/>
        <v>107.21700000000001</v>
      </c>
      <c r="R2470" s="7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15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230"/>
        <v>40557.429733796293</v>
      </c>
      <c r="L2471" s="13">
        <f t="shared" si="231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11">
        <f t="shared" si="228"/>
        <v>113.66666666666667</v>
      </c>
      <c r="R2471" s="7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15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230"/>
        <v>41023.07471064815</v>
      </c>
      <c r="L2472" s="13">
        <f t="shared" si="231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11">
        <f t="shared" si="228"/>
        <v>103.16400000000002</v>
      </c>
      <c r="R2472" s="7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15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230"/>
        <v>40893.992962962962</v>
      </c>
      <c r="L2473" s="13">
        <f t="shared" si="231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11">
        <f t="shared" si="228"/>
        <v>128</v>
      </c>
      <c r="R2473" s="7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15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230"/>
        <v>40354.11550925926</v>
      </c>
      <c r="L2474" s="13">
        <f t="shared" si="231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11">
        <f t="shared" si="228"/>
        <v>135.76026666666667</v>
      </c>
      <c r="R2474" s="7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15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230"/>
        <v>41193.748483796298</v>
      </c>
      <c r="L2475" s="13">
        <f t="shared" si="231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11">
        <f t="shared" si="228"/>
        <v>100</v>
      </c>
      <c r="R2475" s="7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15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230"/>
        <v>40417.011296296296</v>
      </c>
      <c r="L2476" s="13">
        <f t="shared" si="231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11">
        <f t="shared" si="228"/>
        <v>100.00360000000002</v>
      </c>
      <c r="R2476" s="7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15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230"/>
        <v>40310.287673611114</v>
      </c>
      <c r="L2477" s="13">
        <f t="shared" si="231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11">
        <f t="shared" si="228"/>
        <v>104.71999999999998</v>
      </c>
      <c r="R2477" s="7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15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230"/>
        <v>41913.328356481477</v>
      </c>
      <c r="L2478" s="13">
        <f t="shared" si="231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11">
        <f t="shared" si="228"/>
        <v>105.02249999999999</v>
      </c>
      <c r="R2478" s="7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15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230"/>
        <v>41088.691493055558</v>
      </c>
      <c r="L2479" s="13">
        <f t="shared" si="231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11">
        <f t="shared" si="228"/>
        <v>171.33333333333334</v>
      </c>
      <c r="R2479" s="7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15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230"/>
        <v>41257.950381944444</v>
      </c>
      <c r="L2480" s="13">
        <f t="shared" si="231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11">
        <f t="shared" si="228"/>
        <v>127.49999999999999</v>
      </c>
      <c r="R2480" s="7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15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230"/>
        <v>41107.726782407408</v>
      </c>
      <c r="L2481" s="13">
        <f t="shared" si="231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11">
        <f t="shared" si="228"/>
        <v>133.44333333333333</v>
      </c>
      <c r="R2481" s="7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15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230"/>
        <v>42227.936157407406</v>
      </c>
      <c r="L2482" s="13">
        <f t="shared" si="231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11">
        <f t="shared" si="228"/>
        <v>100</v>
      </c>
      <c r="R2482" s="7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15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230"/>
        <v>40999.645925925928</v>
      </c>
      <c r="L2483" s="13">
        <f t="shared" si="231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11">
        <f t="shared" si="228"/>
        <v>112.91099999999999</v>
      </c>
      <c r="R2483" s="7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15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230"/>
        <v>40711.782210648147</v>
      </c>
      <c r="L2484" s="13">
        <f t="shared" si="231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11">
        <f t="shared" si="228"/>
        <v>100.1</v>
      </c>
      <c r="R2484" s="7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15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230"/>
        <v>40970.750034722223</v>
      </c>
      <c r="L2485" s="13">
        <f t="shared" si="231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11">
        <f t="shared" si="228"/>
        <v>113.72727272727272</v>
      </c>
      <c r="R2485" s="7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15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230"/>
        <v>40771.916701388887</v>
      </c>
      <c r="L2486" s="13">
        <f t="shared" si="231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11">
        <f t="shared" si="228"/>
        <v>119.31742857142855</v>
      </c>
      <c r="R2486" s="7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15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230"/>
        <v>40793.998599537037</v>
      </c>
      <c r="L2487" s="13">
        <f t="shared" si="231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11">
        <f t="shared" si="228"/>
        <v>103.25</v>
      </c>
      <c r="R2487" s="7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15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230"/>
        <v>40991.708055555559</v>
      </c>
      <c r="L2488" s="13">
        <f t="shared" si="231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11">
        <f t="shared" si="228"/>
        <v>265.66666666666669</v>
      </c>
      <c r="R2488" s="7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15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230"/>
        <v>41026.083298611113</v>
      </c>
      <c r="L2489" s="13">
        <f t="shared" si="231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11">
        <f t="shared" si="228"/>
        <v>100.05066666666667</v>
      </c>
      <c r="R2489" s="7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15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230"/>
        <v>40833.633194444446</v>
      </c>
      <c r="L2490" s="13">
        <f t="shared" si="231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11">
        <f t="shared" si="228"/>
        <v>106.69999999999999</v>
      </c>
      <c r="R2490" s="7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15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230"/>
        <v>41373.690266203703</v>
      </c>
      <c r="L2491" s="13">
        <f t="shared" si="231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11">
        <f t="shared" si="228"/>
        <v>133.67142857142858</v>
      </c>
      <c r="R2491" s="7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15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230"/>
        <v>41023.227731481478</v>
      </c>
      <c r="L2492" s="13">
        <f t="shared" si="231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11">
        <f t="shared" si="228"/>
        <v>121.39999999999999</v>
      </c>
      <c r="R2492" s="7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15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230"/>
        <v>40542.839282407411</v>
      </c>
      <c r="L2493" s="13">
        <f t="shared" si="231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11">
        <f t="shared" si="228"/>
        <v>103.2</v>
      </c>
      <c r="R2493" s="7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15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230"/>
        <v>41024.985972222225</v>
      </c>
      <c r="L2494" s="13">
        <f t="shared" si="231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11">
        <f t="shared" si="228"/>
        <v>125</v>
      </c>
      <c r="R2494" s="7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15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230"/>
        <v>41348.168287037035</v>
      </c>
      <c r="L2495" s="13">
        <f t="shared" si="231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11">
        <f t="shared" si="228"/>
        <v>128.69999999999999</v>
      </c>
      <c r="R2495" s="7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15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230"/>
        <v>41022.645185185182</v>
      </c>
      <c r="L2496" s="13">
        <f t="shared" si="231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11">
        <f t="shared" si="228"/>
        <v>101.00533333333333</v>
      </c>
      <c r="R2496" s="7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15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230"/>
        <v>41036.946469907409</v>
      </c>
      <c r="L2497" s="13">
        <f t="shared" si="231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11">
        <f t="shared" si="228"/>
        <v>127.53666666666665</v>
      </c>
      <c r="R2497" s="7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15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230"/>
        <v>41327.996435185189</v>
      </c>
      <c r="L2498" s="13">
        <f t="shared" si="231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11">
        <f t="shared" ref="Q2498:Q2561" si="234">(E2498/D2498)*100</f>
        <v>100</v>
      </c>
      <c r="R2498" s="7">
        <f t="shared" ref="R2498:R2561" si="235">IFERROR(E2498/N2498,0)</f>
        <v>600</v>
      </c>
      <c r="S2498" t="str">
        <f t="shared" si="232"/>
        <v>music</v>
      </c>
      <c r="T2498" t="str">
        <f t="shared" si="233"/>
        <v>indie rock</v>
      </c>
    </row>
    <row r="2499" spans="1:20" ht="15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236">(((J2499/60)/60)/24)+DATE(1970,1,1)</f>
        <v>40730.878912037035</v>
      </c>
      <c r="L2499" s="13">
        <f t="shared" ref="L2499:L2562" si="23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11">
        <f t="shared" si="234"/>
        <v>112.7715</v>
      </c>
      <c r="R2499" s="7">
        <f t="shared" si="235"/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RIGHT(P2499,LEN(P2499)-SEARCH("/",P2499))</f>
        <v>indie rock</v>
      </c>
    </row>
    <row r="2500" spans="1:20" ht="15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236"/>
        <v>42017.967442129629</v>
      </c>
      <c r="L2500" s="13">
        <f t="shared" si="23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11">
        <f t="shared" si="234"/>
        <v>105.60000000000001</v>
      </c>
      <c r="R2500" s="7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15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236"/>
        <v>41226.648576388885</v>
      </c>
      <c r="L2501" s="13">
        <f t="shared" si="237"/>
        <v>41274.75</v>
      </c>
      <c r="M2501" t="b">
        <v>0</v>
      </c>
      <c r="N2501">
        <v>170</v>
      </c>
      <c r="O2501" t="b">
        <v>1</v>
      </c>
      <c r="P2501" t="s">
        <v>8279</v>
      </c>
      <c r="Q2501" s="11">
        <f t="shared" si="234"/>
        <v>202.625</v>
      </c>
      <c r="R2501" s="7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15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236"/>
        <v>41053.772858796299</v>
      </c>
      <c r="L2502" s="13">
        <f t="shared" si="23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11">
        <f t="shared" si="234"/>
        <v>113.33333333333333</v>
      </c>
      <c r="R2502" s="7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15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236"/>
        <v>42244.776666666665</v>
      </c>
      <c r="L2503" s="13">
        <f t="shared" si="23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11">
        <f t="shared" si="234"/>
        <v>2.5545454545454547</v>
      </c>
      <c r="R2503" s="7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15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236"/>
        <v>41858.825439814813</v>
      </c>
      <c r="L2504" s="13">
        <f t="shared" si="23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11">
        <f t="shared" si="234"/>
        <v>7.8181818181818186E-2</v>
      </c>
      <c r="R2504" s="7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15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236"/>
        <v>42498.899398148147</v>
      </c>
      <c r="L2505" s="13">
        <f t="shared" si="23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11">
        <f t="shared" si="234"/>
        <v>0</v>
      </c>
      <c r="R2505" s="7">
        <f t="shared" si="235"/>
        <v>0</v>
      </c>
      <c r="S2505" t="str">
        <f t="shared" si="238"/>
        <v>food</v>
      </c>
      <c r="T2505" t="str">
        <f t="shared" si="239"/>
        <v>restaurants</v>
      </c>
    </row>
    <row r="2506" spans="1:20" ht="15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236"/>
        <v>41928.015439814815</v>
      </c>
      <c r="L2506" s="13">
        <f t="shared" si="23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11">
        <f t="shared" si="234"/>
        <v>0</v>
      </c>
      <c r="R2506" s="7">
        <f t="shared" si="235"/>
        <v>0</v>
      </c>
      <c r="S2506" t="str">
        <f t="shared" si="238"/>
        <v>food</v>
      </c>
      <c r="T2506" t="str">
        <f t="shared" si="239"/>
        <v>restaurants</v>
      </c>
    </row>
    <row r="2507" spans="1:20" ht="15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236"/>
        <v>42047.05574074074</v>
      </c>
      <c r="L2507" s="13">
        <f t="shared" si="23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11">
        <f t="shared" si="234"/>
        <v>0</v>
      </c>
      <c r="R2507" s="7">
        <f t="shared" si="235"/>
        <v>0</v>
      </c>
      <c r="S2507" t="str">
        <f t="shared" si="238"/>
        <v>food</v>
      </c>
      <c r="T2507" t="str">
        <f t="shared" si="239"/>
        <v>restaurants</v>
      </c>
    </row>
    <row r="2508" spans="1:20" ht="15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236"/>
        <v>42258.297094907408</v>
      </c>
      <c r="L2508" s="13">
        <f t="shared" si="237"/>
        <v>42280.875</v>
      </c>
      <c r="M2508" t="b">
        <v>0</v>
      </c>
      <c r="N2508">
        <v>2</v>
      </c>
      <c r="O2508" t="b">
        <v>0</v>
      </c>
      <c r="P2508" t="s">
        <v>8299</v>
      </c>
      <c r="Q2508" s="11">
        <f t="shared" si="234"/>
        <v>0.6</v>
      </c>
      <c r="R2508" s="7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5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236"/>
        <v>42105.072962962964</v>
      </c>
      <c r="L2509" s="13">
        <f t="shared" si="23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11">
        <f t="shared" si="234"/>
        <v>0</v>
      </c>
      <c r="R2509" s="7">
        <f t="shared" si="235"/>
        <v>0</v>
      </c>
      <c r="S2509" t="str">
        <f t="shared" si="238"/>
        <v>food</v>
      </c>
      <c r="T2509" t="str">
        <f t="shared" si="239"/>
        <v>restaurants</v>
      </c>
    </row>
    <row r="2510" spans="1:20" ht="15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236"/>
        <v>41835.951782407406</v>
      </c>
      <c r="L2510" s="13">
        <f t="shared" si="23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11">
        <f t="shared" si="234"/>
        <v>0</v>
      </c>
      <c r="R2510" s="7">
        <f t="shared" si="235"/>
        <v>0</v>
      </c>
      <c r="S2510" t="str">
        <f t="shared" si="238"/>
        <v>food</v>
      </c>
      <c r="T2510" t="str">
        <f t="shared" si="239"/>
        <v>restaurants</v>
      </c>
    </row>
    <row r="2511" spans="1:20" ht="15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236"/>
        <v>42058.809594907405</v>
      </c>
      <c r="L2511" s="13">
        <f t="shared" si="23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11">
        <f t="shared" si="234"/>
        <v>1.0526315789473684</v>
      </c>
      <c r="R2511" s="7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15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236"/>
        <v>42078.997361111105</v>
      </c>
      <c r="L2512" s="13">
        <f t="shared" si="23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11">
        <f t="shared" si="234"/>
        <v>0.15</v>
      </c>
      <c r="R2512" s="7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15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236"/>
        <v>42371.446909722217</v>
      </c>
      <c r="L2513" s="13">
        <f t="shared" si="23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11">
        <f t="shared" si="234"/>
        <v>0</v>
      </c>
      <c r="R2513" s="7">
        <f t="shared" si="235"/>
        <v>0</v>
      </c>
      <c r="S2513" t="str">
        <f t="shared" si="238"/>
        <v>food</v>
      </c>
      <c r="T2513" t="str">
        <f t="shared" si="239"/>
        <v>restaurants</v>
      </c>
    </row>
    <row r="2514" spans="1:20" ht="15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236"/>
        <v>41971.876863425925</v>
      </c>
      <c r="L2514" s="13">
        <f t="shared" si="23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11">
        <f t="shared" si="234"/>
        <v>0</v>
      </c>
      <c r="R2514" s="7">
        <f t="shared" si="235"/>
        <v>0</v>
      </c>
      <c r="S2514" t="str">
        <f t="shared" si="238"/>
        <v>food</v>
      </c>
      <c r="T2514" t="str">
        <f t="shared" si="239"/>
        <v>restaurants</v>
      </c>
    </row>
    <row r="2515" spans="1:20" ht="15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236"/>
        <v>42732.00681712963</v>
      </c>
      <c r="L2515" s="13">
        <f t="shared" si="23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11">
        <f t="shared" si="234"/>
        <v>0</v>
      </c>
      <c r="R2515" s="7">
        <f t="shared" si="235"/>
        <v>0</v>
      </c>
      <c r="S2515" t="str">
        <f t="shared" si="238"/>
        <v>food</v>
      </c>
      <c r="T2515" t="str">
        <f t="shared" si="239"/>
        <v>restaurants</v>
      </c>
    </row>
    <row r="2516" spans="1:20" ht="15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236"/>
        <v>41854.389780092592</v>
      </c>
      <c r="L2516" s="13">
        <f t="shared" si="23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11">
        <f t="shared" si="234"/>
        <v>1.7500000000000002</v>
      </c>
      <c r="R2516" s="7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15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236"/>
        <v>42027.839733796296</v>
      </c>
      <c r="L2517" s="13">
        <f t="shared" si="23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11">
        <f t="shared" si="234"/>
        <v>18.600000000000001</v>
      </c>
      <c r="R2517" s="7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15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236"/>
        <v>41942.653379629628</v>
      </c>
      <c r="L2518" s="13">
        <f t="shared" si="23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11">
        <f t="shared" si="234"/>
        <v>0</v>
      </c>
      <c r="R2518" s="7">
        <f t="shared" si="235"/>
        <v>0</v>
      </c>
      <c r="S2518" t="str">
        <f t="shared" si="238"/>
        <v>food</v>
      </c>
      <c r="T2518" t="str">
        <f t="shared" si="239"/>
        <v>restaurants</v>
      </c>
    </row>
    <row r="2519" spans="1:20" ht="15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236"/>
        <v>42052.802430555559</v>
      </c>
      <c r="L2519" s="13">
        <f t="shared" si="23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11">
        <f t="shared" si="234"/>
        <v>9.8166666666666664</v>
      </c>
      <c r="R2519" s="7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15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236"/>
        <v>41926.680879629632</v>
      </c>
      <c r="L2520" s="13">
        <f t="shared" si="23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11">
        <f t="shared" si="234"/>
        <v>0</v>
      </c>
      <c r="R2520" s="7">
        <f t="shared" si="235"/>
        <v>0</v>
      </c>
      <c r="S2520" t="str">
        <f t="shared" si="238"/>
        <v>food</v>
      </c>
      <c r="T2520" t="str">
        <f t="shared" si="239"/>
        <v>restaurants</v>
      </c>
    </row>
    <row r="2521" spans="1:20" ht="15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236"/>
        <v>41809.155138888891</v>
      </c>
      <c r="L2521" s="13">
        <f t="shared" si="23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11">
        <f t="shared" si="234"/>
        <v>4.3333333333333335E-2</v>
      </c>
      <c r="R2521" s="7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15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236"/>
        <v>42612.600520833337</v>
      </c>
      <c r="L2522" s="13">
        <f t="shared" si="23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11">
        <f t="shared" si="234"/>
        <v>0</v>
      </c>
      <c r="R2522" s="7">
        <f t="shared" si="235"/>
        <v>0</v>
      </c>
      <c r="S2522" t="str">
        <f t="shared" si="238"/>
        <v>food</v>
      </c>
      <c r="T2522" t="str">
        <f t="shared" si="239"/>
        <v>restaurants</v>
      </c>
    </row>
    <row r="2523" spans="1:20" ht="15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236"/>
        <v>42269.967835648145</v>
      </c>
      <c r="L2523" s="13">
        <f t="shared" si="23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11">
        <f t="shared" si="234"/>
        <v>109.48792</v>
      </c>
      <c r="R2523" s="7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15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236"/>
        <v>42460.573611111111</v>
      </c>
      <c r="L2524" s="13">
        <f t="shared" si="23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11">
        <f t="shared" si="234"/>
        <v>100</v>
      </c>
      <c r="R2524" s="7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15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236"/>
        <v>41930.975601851853</v>
      </c>
      <c r="L2525" s="13">
        <f t="shared" si="23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11">
        <f t="shared" si="234"/>
        <v>156.44444444444446</v>
      </c>
      <c r="R2525" s="7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15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236"/>
        <v>41961.807372685187</v>
      </c>
      <c r="L2526" s="13">
        <f t="shared" si="237"/>
        <v>41994.1875</v>
      </c>
      <c r="M2526" t="b">
        <v>0</v>
      </c>
      <c r="N2526">
        <v>43</v>
      </c>
      <c r="O2526" t="b">
        <v>1</v>
      </c>
      <c r="P2526" t="s">
        <v>8300</v>
      </c>
      <c r="Q2526" s="11">
        <f t="shared" si="234"/>
        <v>101.6</v>
      </c>
      <c r="R2526" s="7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15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236"/>
        <v>41058.844571759262</v>
      </c>
      <c r="L2527" s="13">
        <f t="shared" si="23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11">
        <f t="shared" si="234"/>
        <v>100.325</v>
      </c>
      <c r="R2527" s="7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15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236"/>
        <v>41953.091134259259</v>
      </c>
      <c r="L2528" s="13">
        <f t="shared" si="23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11">
        <f t="shared" si="234"/>
        <v>112.94999999999999</v>
      </c>
      <c r="R2528" s="7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15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236"/>
        <v>41546.75105324074</v>
      </c>
      <c r="L2529" s="13">
        <f t="shared" si="23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11">
        <f t="shared" si="234"/>
        <v>102.125</v>
      </c>
      <c r="R2529" s="7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15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236"/>
        <v>42217.834525462968</v>
      </c>
      <c r="L2530" s="13">
        <f t="shared" si="23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11">
        <f t="shared" si="234"/>
        <v>107.24974999999999</v>
      </c>
      <c r="R2530" s="7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15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236"/>
        <v>40948.080729166664</v>
      </c>
      <c r="L2531" s="13">
        <f t="shared" si="23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11">
        <f t="shared" si="234"/>
        <v>104.28333333333333</v>
      </c>
      <c r="R2531" s="7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15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236"/>
        <v>42081.864641203705</v>
      </c>
      <c r="L2532" s="13">
        <f t="shared" si="23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11">
        <f t="shared" si="234"/>
        <v>100</v>
      </c>
      <c r="R2532" s="7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15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236"/>
        <v>42208.680023148147</v>
      </c>
      <c r="L2533" s="13">
        <f t="shared" si="23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11">
        <f t="shared" si="234"/>
        <v>100.4</v>
      </c>
      <c r="R2533" s="7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15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236"/>
        <v>41107.849143518521</v>
      </c>
      <c r="L2534" s="13">
        <f t="shared" si="23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11">
        <f t="shared" si="234"/>
        <v>126.125</v>
      </c>
      <c r="R2534" s="7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15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236"/>
        <v>41304.751284722224</v>
      </c>
      <c r="L2535" s="13">
        <f t="shared" si="23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11">
        <f t="shared" si="234"/>
        <v>110.66666666666667</v>
      </c>
      <c r="R2535" s="7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15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236"/>
        <v>40127.700370370374</v>
      </c>
      <c r="L2536" s="13">
        <f t="shared" si="237"/>
        <v>40179.25</v>
      </c>
      <c r="M2536" t="b">
        <v>0</v>
      </c>
      <c r="N2536">
        <v>14</v>
      </c>
      <c r="O2536" t="b">
        <v>1</v>
      </c>
      <c r="P2536" t="s">
        <v>8300</v>
      </c>
      <c r="Q2536" s="11">
        <f t="shared" si="234"/>
        <v>105</v>
      </c>
      <c r="R2536" s="7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5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236"/>
        <v>41943.791030092594</v>
      </c>
      <c r="L2537" s="13">
        <f t="shared" si="23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11">
        <f t="shared" si="234"/>
        <v>103.77499999999999</v>
      </c>
      <c r="R2537" s="7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15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236"/>
        <v>41464.106087962966</v>
      </c>
      <c r="L2538" s="13">
        <f t="shared" si="23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11">
        <f t="shared" si="234"/>
        <v>115.99999999999999</v>
      </c>
      <c r="R2538" s="7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15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236"/>
        <v>40696.648784722223</v>
      </c>
      <c r="L2539" s="13">
        <f t="shared" si="23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11">
        <f t="shared" si="234"/>
        <v>110.00000000000001</v>
      </c>
      <c r="R2539" s="7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15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236"/>
        <v>41298.509965277779</v>
      </c>
      <c r="L2540" s="13">
        <f t="shared" si="23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11">
        <f t="shared" si="234"/>
        <v>113.01761111111111</v>
      </c>
      <c r="R2540" s="7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15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236"/>
        <v>41977.902222222227</v>
      </c>
      <c r="L2541" s="13">
        <f t="shared" si="23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11">
        <f t="shared" si="234"/>
        <v>100.25</v>
      </c>
      <c r="R2541" s="7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15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236"/>
        <v>40785.675011574072</v>
      </c>
      <c r="L2542" s="13">
        <f t="shared" si="23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11">
        <f t="shared" si="234"/>
        <v>103.4</v>
      </c>
      <c r="R2542" s="7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15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236"/>
        <v>41483.449282407404</v>
      </c>
      <c r="L2543" s="13">
        <f t="shared" si="23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11">
        <f t="shared" si="234"/>
        <v>107.02857142857142</v>
      </c>
      <c r="R2543" s="7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15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236"/>
        <v>41509.426585648151</v>
      </c>
      <c r="L2544" s="13">
        <f t="shared" si="23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11">
        <f t="shared" si="234"/>
        <v>103.57142857142858</v>
      </c>
      <c r="R2544" s="7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15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236"/>
        <v>40514.107615740737</v>
      </c>
      <c r="L2545" s="13">
        <f t="shared" si="237"/>
        <v>40545.125</v>
      </c>
      <c r="M2545" t="b">
        <v>0</v>
      </c>
      <c r="N2545">
        <v>13</v>
      </c>
      <c r="O2545" t="b">
        <v>1</v>
      </c>
      <c r="P2545" t="s">
        <v>8300</v>
      </c>
      <c r="Q2545" s="11">
        <f t="shared" si="234"/>
        <v>156.4</v>
      </c>
      <c r="R2545" s="7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15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236"/>
        <v>41068.520474537036</v>
      </c>
      <c r="L2546" s="13">
        <f t="shared" si="23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11">
        <f t="shared" si="234"/>
        <v>100.82</v>
      </c>
      <c r="R2546" s="7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15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236"/>
        <v>42027.13817129629</v>
      </c>
      <c r="L2547" s="13">
        <f t="shared" si="23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11">
        <f t="shared" si="234"/>
        <v>195.3</v>
      </c>
      <c r="R2547" s="7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15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236"/>
        <v>41524.858553240738</v>
      </c>
      <c r="L2548" s="13">
        <f t="shared" si="23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11">
        <f t="shared" si="234"/>
        <v>111.71428571428572</v>
      </c>
      <c r="R2548" s="7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15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236"/>
        <v>40973.773182870369</v>
      </c>
      <c r="L2549" s="13">
        <f t="shared" si="23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11">
        <f t="shared" si="234"/>
        <v>119.85454545454546</v>
      </c>
      <c r="R2549" s="7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15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236"/>
        <v>42618.625428240746</v>
      </c>
      <c r="L2550" s="13">
        <f t="shared" si="23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11">
        <f t="shared" si="234"/>
        <v>101.85</v>
      </c>
      <c r="R2550" s="7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15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236"/>
        <v>41390.757754629631</v>
      </c>
      <c r="L2551" s="13">
        <f t="shared" si="23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11">
        <f t="shared" si="234"/>
        <v>102.80254777070064</v>
      </c>
      <c r="R2551" s="7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15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236"/>
        <v>42228.634328703702</v>
      </c>
      <c r="L2552" s="13">
        <f t="shared" si="23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11">
        <f t="shared" si="234"/>
        <v>100.84615384615385</v>
      </c>
      <c r="R2552" s="7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15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236"/>
        <v>40961.252141203702</v>
      </c>
      <c r="L2553" s="13">
        <f t="shared" si="23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11">
        <f t="shared" si="234"/>
        <v>102.73469387755102</v>
      </c>
      <c r="R2553" s="7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15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236"/>
        <v>42769.809965277775</v>
      </c>
      <c r="L2554" s="13">
        <f t="shared" si="23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11">
        <f t="shared" si="234"/>
        <v>106.5</v>
      </c>
      <c r="R2554" s="7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15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236"/>
        <v>41113.199155092596</v>
      </c>
      <c r="L2555" s="13">
        <f t="shared" si="23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11">
        <f t="shared" si="234"/>
        <v>155.53333333333333</v>
      </c>
      <c r="R2555" s="7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15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236"/>
        <v>42125.078275462962</v>
      </c>
      <c r="L2556" s="13">
        <f t="shared" si="23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11">
        <f t="shared" si="234"/>
        <v>122.8</v>
      </c>
      <c r="R2556" s="7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15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236"/>
        <v>41026.655011574076</v>
      </c>
      <c r="L2557" s="13">
        <f t="shared" si="23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11">
        <f t="shared" si="234"/>
        <v>107.35</v>
      </c>
      <c r="R2557" s="7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15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236"/>
        <v>41222.991400462961</v>
      </c>
      <c r="L2558" s="13">
        <f t="shared" si="23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11">
        <f t="shared" si="234"/>
        <v>105.50335570469798</v>
      </c>
      <c r="R2558" s="7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15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236"/>
        <v>41744.745208333334</v>
      </c>
      <c r="L2559" s="13">
        <f t="shared" si="23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11">
        <f t="shared" si="234"/>
        <v>118.44444444444444</v>
      </c>
      <c r="R2559" s="7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15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236"/>
        <v>42093.860023148154</v>
      </c>
      <c r="L2560" s="13">
        <f t="shared" si="23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11">
        <f t="shared" si="234"/>
        <v>108.88</v>
      </c>
      <c r="R2560" s="7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15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236"/>
        <v>40829.873657407406</v>
      </c>
      <c r="L2561" s="13">
        <f t="shared" si="23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11">
        <f t="shared" si="234"/>
        <v>111.25</v>
      </c>
      <c r="R2561" s="7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15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236"/>
        <v>42039.951087962967</v>
      </c>
      <c r="L2562" s="13">
        <f t="shared" si="23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11">
        <f t="shared" ref="Q2562:Q2625" si="240">(E2562/D2562)*100</f>
        <v>100.1</v>
      </c>
      <c r="R2562" s="7">
        <f t="shared" ref="R2562:R2625" si="241">IFERROR(E2562/N2562,0)</f>
        <v>143</v>
      </c>
      <c r="S2562" t="str">
        <f t="shared" si="238"/>
        <v>music</v>
      </c>
      <c r="T2562" t="str">
        <f t="shared" si="239"/>
        <v>classical music</v>
      </c>
    </row>
    <row r="2563" spans="1:20" ht="15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242">(((J2563/60)/60)/24)+DATE(1970,1,1)</f>
        <v>42260.528807870374</v>
      </c>
      <c r="L2563" s="13">
        <f t="shared" ref="L2563:L2626" si="243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11">
        <f t="shared" si="240"/>
        <v>0</v>
      </c>
      <c r="R2563" s="7">
        <f t="shared" si="241"/>
        <v>0</v>
      </c>
      <c r="S2563" t="str">
        <f t="shared" ref="S2563:S2626" si="244">LEFT(P2563,SEARCH("/",P2563,1)-1)</f>
        <v>food</v>
      </c>
      <c r="T2563" t="str">
        <f t="shared" ref="T2563:T2626" si="245">RIGHT(P2563,LEN(P2563)-SEARCH("/",P2563))</f>
        <v>food trucks</v>
      </c>
    </row>
    <row r="2564" spans="1:20" ht="15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242"/>
        <v>42594.524756944447</v>
      </c>
      <c r="L2564" s="13">
        <f t="shared" si="24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11">
        <f t="shared" si="240"/>
        <v>0.75</v>
      </c>
      <c r="R2564" s="7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15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242"/>
        <v>42155.139479166668</v>
      </c>
      <c r="L2565" s="13">
        <f t="shared" si="24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11">
        <f t="shared" si="240"/>
        <v>0</v>
      </c>
      <c r="R2565" s="7">
        <f t="shared" si="241"/>
        <v>0</v>
      </c>
      <c r="S2565" t="str">
        <f t="shared" si="244"/>
        <v>food</v>
      </c>
      <c r="T2565" t="str">
        <f t="shared" si="245"/>
        <v>food trucks</v>
      </c>
    </row>
    <row r="2566" spans="1:20" ht="15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242"/>
        <v>41822.040497685186</v>
      </c>
      <c r="L2566" s="13">
        <f t="shared" si="24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11">
        <f t="shared" si="240"/>
        <v>0</v>
      </c>
      <c r="R2566" s="7">
        <f t="shared" si="241"/>
        <v>0</v>
      </c>
      <c r="S2566" t="str">
        <f t="shared" si="244"/>
        <v>food</v>
      </c>
      <c r="T2566" t="str">
        <f t="shared" si="245"/>
        <v>food trucks</v>
      </c>
    </row>
    <row r="2567" spans="1:20" ht="15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242"/>
        <v>42440.650335648148</v>
      </c>
      <c r="L2567" s="13">
        <f t="shared" si="24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11">
        <f t="shared" si="240"/>
        <v>1</v>
      </c>
      <c r="R2567" s="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15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242"/>
        <v>41842.980879629627</v>
      </c>
      <c r="L2568" s="13">
        <f t="shared" si="24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11">
        <f t="shared" si="240"/>
        <v>0</v>
      </c>
      <c r="R2568" s="7">
        <f t="shared" si="241"/>
        <v>0</v>
      </c>
      <c r="S2568" t="str">
        <f t="shared" si="244"/>
        <v>food</v>
      </c>
      <c r="T2568" t="str">
        <f t="shared" si="245"/>
        <v>food trucks</v>
      </c>
    </row>
    <row r="2569" spans="1:20" ht="15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242"/>
        <v>42087.878912037035</v>
      </c>
      <c r="L2569" s="13">
        <f t="shared" si="24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11">
        <f t="shared" si="240"/>
        <v>0.26666666666666666</v>
      </c>
      <c r="R2569" s="7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15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242"/>
        <v>42584.666597222225</v>
      </c>
      <c r="L2570" s="13">
        <f t="shared" si="24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11">
        <f t="shared" si="240"/>
        <v>0.5</v>
      </c>
      <c r="R2570" s="7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15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242"/>
        <v>42234.105462962965</v>
      </c>
      <c r="L2571" s="13">
        <f t="shared" si="24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11">
        <f t="shared" si="240"/>
        <v>2.2307692307692308</v>
      </c>
      <c r="R2571" s="7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15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242"/>
        <v>42744.903182870374</v>
      </c>
      <c r="L2572" s="13">
        <f t="shared" si="24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11">
        <f t="shared" si="240"/>
        <v>0.84285714285714297</v>
      </c>
      <c r="R2572" s="7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15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242"/>
        <v>42449.341678240744</v>
      </c>
      <c r="L2573" s="13">
        <f t="shared" si="24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11">
        <f t="shared" si="240"/>
        <v>0.25</v>
      </c>
      <c r="R2573" s="7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15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242"/>
        <v>42077.119409722218</v>
      </c>
      <c r="L2574" s="13">
        <f t="shared" si="24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11">
        <f t="shared" si="240"/>
        <v>0</v>
      </c>
      <c r="R2574" s="7">
        <f t="shared" si="241"/>
        <v>0</v>
      </c>
      <c r="S2574" t="str">
        <f t="shared" si="244"/>
        <v>food</v>
      </c>
      <c r="T2574" t="str">
        <f t="shared" si="245"/>
        <v>food trucks</v>
      </c>
    </row>
    <row r="2575" spans="1:20" ht="15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242"/>
        <v>41829.592002314814</v>
      </c>
      <c r="L2575" s="13">
        <f t="shared" si="24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11">
        <f t="shared" si="240"/>
        <v>0</v>
      </c>
      <c r="R2575" s="7">
        <f t="shared" si="241"/>
        <v>0</v>
      </c>
      <c r="S2575" t="str">
        <f t="shared" si="244"/>
        <v>food</v>
      </c>
      <c r="T2575" t="str">
        <f t="shared" si="245"/>
        <v>food trucks</v>
      </c>
    </row>
    <row r="2576" spans="1:20" ht="15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242"/>
        <v>42487.825752314813</v>
      </c>
      <c r="L2576" s="13">
        <f t="shared" si="24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11">
        <f t="shared" si="240"/>
        <v>0</v>
      </c>
      <c r="R2576" s="7">
        <f t="shared" si="241"/>
        <v>0</v>
      </c>
      <c r="S2576" t="str">
        <f t="shared" si="244"/>
        <v>food</v>
      </c>
      <c r="T2576" t="str">
        <f t="shared" si="245"/>
        <v>food trucks</v>
      </c>
    </row>
    <row r="2577" spans="1:20" ht="15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242"/>
        <v>41986.108726851846</v>
      </c>
      <c r="L2577" s="13">
        <f t="shared" si="24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11">
        <f t="shared" si="240"/>
        <v>0</v>
      </c>
      <c r="R2577" s="7">
        <f t="shared" si="241"/>
        <v>0</v>
      </c>
      <c r="S2577" t="str">
        <f t="shared" si="244"/>
        <v>food</v>
      </c>
      <c r="T2577" t="str">
        <f t="shared" si="245"/>
        <v>food trucks</v>
      </c>
    </row>
    <row r="2578" spans="1:20" ht="15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242"/>
        <v>42060.00980324074</v>
      </c>
      <c r="L2578" s="13">
        <f t="shared" si="24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11">
        <f t="shared" si="240"/>
        <v>0</v>
      </c>
      <c r="R2578" s="7">
        <f t="shared" si="241"/>
        <v>0</v>
      </c>
      <c r="S2578" t="str">
        <f t="shared" si="244"/>
        <v>food</v>
      </c>
      <c r="T2578" t="str">
        <f t="shared" si="245"/>
        <v>food trucks</v>
      </c>
    </row>
    <row r="2579" spans="1:20" ht="15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242"/>
        <v>41830.820567129631</v>
      </c>
      <c r="L2579" s="13">
        <f t="shared" si="24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11">
        <f t="shared" si="240"/>
        <v>0</v>
      </c>
      <c r="R2579" s="7">
        <f t="shared" si="241"/>
        <v>0</v>
      </c>
      <c r="S2579" t="str">
        <f t="shared" si="244"/>
        <v>food</v>
      </c>
      <c r="T2579" t="str">
        <f t="shared" si="245"/>
        <v>food trucks</v>
      </c>
    </row>
    <row r="2580" spans="1:20" ht="15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242"/>
        <v>42238.022905092599</v>
      </c>
      <c r="L2580" s="13">
        <f t="shared" si="24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11">
        <f t="shared" si="240"/>
        <v>0</v>
      </c>
      <c r="R2580" s="7">
        <f t="shared" si="241"/>
        <v>0</v>
      </c>
      <c r="S2580" t="str">
        <f t="shared" si="244"/>
        <v>food</v>
      </c>
      <c r="T2580" t="str">
        <f t="shared" si="245"/>
        <v>food trucks</v>
      </c>
    </row>
    <row r="2581" spans="1:20" ht="15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242"/>
        <v>41837.829895833333</v>
      </c>
      <c r="L2581" s="13">
        <f t="shared" si="24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11">
        <f t="shared" si="240"/>
        <v>0.13849999999999998</v>
      </c>
      <c r="R2581" s="7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15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242"/>
        <v>42110.326423611114</v>
      </c>
      <c r="L2582" s="13">
        <f t="shared" si="243"/>
        <v>42140.125</v>
      </c>
      <c r="M2582" t="b">
        <v>0</v>
      </c>
      <c r="N2582">
        <v>2</v>
      </c>
      <c r="O2582" t="b">
        <v>0</v>
      </c>
      <c r="P2582" t="s">
        <v>8284</v>
      </c>
      <c r="Q2582" s="11">
        <f t="shared" si="240"/>
        <v>0.6</v>
      </c>
      <c r="R2582" s="7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15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242"/>
        <v>42294.628449074073</v>
      </c>
      <c r="L2583" s="13">
        <f t="shared" si="24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11">
        <f t="shared" si="240"/>
        <v>10.6</v>
      </c>
      <c r="R2583" s="7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15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242"/>
        <v>42642.988819444443</v>
      </c>
      <c r="L2584" s="13">
        <f t="shared" si="24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11">
        <f t="shared" si="240"/>
        <v>1.1111111111111111E-3</v>
      </c>
      <c r="R2584" s="7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15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242"/>
        <v>42019.76944444445</v>
      </c>
      <c r="L2585" s="13">
        <f t="shared" si="24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11">
        <f t="shared" si="240"/>
        <v>0.5</v>
      </c>
      <c r="R2585" s="7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15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242"/>
        <v>42140.173252314817</v>
      </c>
      <c r="L2586" s="13">
        <f t="shared" si="24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11">
        <f t="shared" si="240"/>
        <v>0</v>
      </c>
      <c r="R2586" s="7">
        <f t="shared" si="241"/>
        <v>0</v>
      </c>
      <c r="S2586" t="str">
        <f t="shared" si="244"/>
        <v>food</v>
      </c>
      <c r="T2586" t="str">
        <f t="shared" si="245"/>
        <v>food trucks</v>
      </c>
    </row>
    <row r="2587" spans="1:20" ht="15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242"/>
        <v>41795.963333333333</v>
      </c>
      <c r="L2587" s="13">
        <f t="shared" si="24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11">
        <f t="shared" si="240"/>
        <v>0.16666666666666669</v>
      </c>
      <c r="R2587" s="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15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242"/>
        <v>42333.330277777779</v>
      </c>
      <c r="L2588" s="13">
        <f t="shared" si="24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11">
        <f t="shared" si="240"/>
        <v>0.16666666666666669</v>
      </c>
      <c r="R2588" s="7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15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242"/>
        <v>42338.675381944442</v>
      </c>
      <c r="L2589" s="13">
        <f t="shared" si="24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11">
        <f t="shared" si="240"/>
        <v>2.4340000000000002</v>
      </c>
      <c r="R2589" s="7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15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242"/>
        <v>42042.676226851851</v>
      </c>
      <c r="L2590" s="13">
        <f t="shared" si="24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11">
        <f t="shared" si="240"/>
        <v>3.8833333333333329</v>
      </c>
      <c r="R2590" s="7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15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242"/>
        <v>42422.536192129628</v>
      </c>
      <c r="L2591" s="13">
        <f t="shared" si="24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11">
        <f t="shared" si="240"/>
        <v>0.01</v>
      </c>
      <c r="R2591" s="7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15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242"/>
        <v>42388.589085648149</v>
      </c>
      <c r="L2592" s="13">
        <f t="shared" si="24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11">
        <f t="shared" si="240"/>
        <v>0</v>
      </c>
      <c r="R2592" s="7">
        <f t="shared" si="241"/>
        <v>0</v>
      </c>
      <c r="S2592" t="str">
        <f t="shared" si="244"/>
        <v>food</v>
      </c>
      <c r="T2592" t="str">
        <f t="shared" si="245"/>
        <v>food trucks</v>
      </c>
    </row>
    <row r="2593" spans="1:20" ht="15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242"/>
        <v>42382.906527777777</v>
      </c>
      <c r="L2593" s="13">
        <f t="shared" si="24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11">
        <f t="shared" si="240"/>
        <v>1.7333333333333332</v>
      </c>
      <c r="R2593" s="7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15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242"/>
        <v>41887.801168981481</v>
      </c>
      <c r="L2594" s="13">
        <f t="shared" si="24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11">
        <f t="shared" si="240"/>
        <v>0.16666666666666669</v>
      </c>
      <c r="R2594" s="7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15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242"/>
        <v>42089.84520833334</v>
      </c>
      <c r="L2595" s="13">
        <f t="shared" si="24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11">
        <f t="shared" si="240"/>
        <v>0</v>
      </c>
      <c r="R2595" s="7">
        <f t="shared" si="241"/>
        <v>0</v>
      </c>
      <c r="S2595" t="str">
        <f t="shared" si="244"/>
        <v>food</v>
      </c>
      <c r="T2595" t="str">
        <f t="shared" si="245"/>
        <v>food trucks</v>
      </c>
    </row>
    <row r="2596" spans="1:20" ht="15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242"/>
        <v>41828.967916666668</v>
      </c>
      <c r="L2596" s="13">
        <f t="shared" si="24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11">
        <f t="shared" si="240"/>
        <v>1.25E-3</v>
      </c>
      <c r="R2596" s="7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15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242"/>
        <v>42760.244212962964</v>
      </c>
      <c r="L2597" s="13">
        <f t="shared" si="24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11">
        <f t="shared" si="240"/>
        <v>12.166666666666668</v>
      </c>
      <c r="R2597" s="7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15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242"/>
        <v>41828.664456018516</v>
      </c>
      <c r="L2598" s="13">
        <f t="shared" si="24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11">
        <f t="shared" si="240"/>
        <v>23.588571428571427</v>
      </c>
      <c r="R2598" s="7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15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242"/>
        <v>42510.341631944444</v>
      </c>
      <c r="L2599" s="13">
        <f t="shared" si="24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11">
        <f t="shared" si="240"/>
        <v>5.6666666666666661</v>
      </c>
      <c r="R2599" s="7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15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242"/>
        <v>42240.840289351851</v>
      </c>
      <c r="L2600" s="13">
        <f t="shared" si="24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11">
        <f t="shared" si="240"/>
        <v>39</v>
      </c>
      <c r="R2600" s="7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15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242"/>
        <v>41809.754016203704</v>
      </c>
      <c r="L2601" s="13">
        <f t="shared" si="24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11">
        <f t="shared" si="240"/>
        <v>0.99546510341776351</v>
      </c>
      <c r="R2601" s="7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15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242"/>
        <v>42394.900462962964</v>
      </c>
      <c r="L2602" s="13">
        <f t="shared" si="24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11">
        <f t="shared" si="240"/>
        <v>6.9320000000000004</v>
      </c>
      <c r="R2602" s="7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15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242"/>
        <v>41150.902187499996</v>
      </c>
      <c r="L2603" s="13">
        <f t="shared" si="24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11">
        <f t="shared" si="240"/>
        <v>661.4</v>
      </c>
      <c r="R2603" s="7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15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242"/>
        <v>41915.747314814813</v>
      </c>
      <c r="L2604" s="13">
        <f t="shared" si="24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11">
        <f t="shared" si="240"/>
        <v>326.0916666666667</v>
      </c>
      <c r="R2604" s="7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15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242"/>
        <v>41617.912662037037</v>
      </c>
      <c r="L2605" s="13">
        <f t="shared" si="24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11">
        <f t="shared" si="240"/>
        <v>101.48571428571429</v>
      </c>
      <c r="R2605" s="7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15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242"/>
        <v>40998.051192129627</v>
      </c>
      <c r="L2606" s="13">
        <f t="shared" si="24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11">
        <f t="shared" si="240"/>
        <v>104.21799999999999</v>
      </c>
      <c r="R2606" s="7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15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242"/>
        <v>42508.541550925926</v>
      </c>
      <c r="L2607" s="13">
        <f t="shared" si="24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11">
        <f t="shared" si="240"/>
        <v>107.42157000000002</v>
      </c>
      <c r="R2607" s="7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15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242"/>
        <v>41726.712754629632</v>
      </c>
      <c r="L2608" s="13">
        <f t="shared" si="24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11">
        <f t="shared" si="240"/>
        <v>110.05454545454545</v>
      </c>
      <c r="R2608" s="7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15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242"/>
        <v>42184.874675925923</v>
      </c>
      <c r="L2609" s="13">
        <f t="shared" si="24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11">
        <f t="shared" si="240"/>
        <v>407.7</v>
      </c>
      <c r="R2609" s="7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15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242"/>
        <v>42767.801712962959</v>
      </c>
      <c r="L2610" s="13">
        <f t="shared" si="243"/>
        <v>42809</v>
      </c>
      <c r="M2610" t="b">
        <v>1</v>
      </c>
      <c r="N2610">
        <v>304</v>
      </c>
      <c r="O2610" t="b">
        <v>1</v>
      </c>
      <c r="P2610" t="s">
        <v>8301</v>
      </c>
      <c r="Q2610" s="11">
        <f t="shared" si="240"/>
        <v>223.92500000000001</v>
      </c>
      <c r="R2610" s="7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15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242"/>
        <v>41075.237858796296</v>
      </c>
      <c r="L2611" s="13">
        <f t="shared" si="24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11">
        <f t="shared" si="240"/>
        <v>303.80111428571428</v>
      </c>
      <c r="R2611" s="7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15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242"/>
        <v>42564.881076388891</v>
      </c>
      <c r="L2612" s="13">
        <f t="shared" si="24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11">
        <f t="shared" si="240"/>
        <v>141.3251043268175</v>
      </c>
      <c r="R2612" s="7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15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242"/>
        <v>42704.335810185185</v>
      </c>
      <c r="L2613" s="13">
        <f t="shared" si="24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11">
        <f t="shared" si="240"/>
        <v>2790.6363636363635</v>
      </c>
      <c r="R2613" s="7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15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242"/>
        <v>41982.143171296295</v>
      </c>
      <c r="L2614" s="13">
        <f t="shared" si="24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11">
        <f t="shared" si="240"/>
        <v>171.76130000000001</v>
      </c>
      <c r="R2614" s="7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15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242"/>
        <v>41143.81821759259</v>
      </c>
      <c r="L2615" s="13">
        <f t="shared" si="24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11">
        <f t="shared" si="240"/>
        <v>101.01333333333334</v>
      </c>
      <c r="R2615" s="7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15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242"/>
        <v>41730.708472222221</v>
      </c>
      <c r="L2616" s="13">
        <f t="shared" si="24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11">
        <f t="shared" si="240"/>
        <v>102</v>
      </c>
      <c r="R2616" s="7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15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242"/>
        <v>42453.49726851852</v>
      </c>
      <c r="L2617" s="13">
        <f t="shared" si="243"/>
        <v>42490.5</v>
      </c>
      <c r="M2617" t="b">
        <v>0</v>
      </c>
      <c r="N2617">
        <v>72</v>
      </c>
      <c r="O2617" t="b">
        <v>1</v>
      </c>
      <c r="P2617" t="s">
        <v>8301</v>
      </c>
      <c r="Q2617" s="11">
        <f t="shared" si="240"/>
        <v>169.76511744127936</v>
      </c>
      <c r="R2617" s="7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15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242"/>
        <v>42211.99454861111</v>
      </c>
      <c r="L2618" s="13">
        <f t="shared" si="24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11">
        <f t="shared" si="240"/>
        <v>114.53400000000001</v>
      </c>
      <c r="R2618" s="7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15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242"/>
        <v>41902.874432870369</v>
      </c>
      <c r="L2619" s="13">
        <f t="shared" si="24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11">
        <f t="shared" si="240"/>
        <v>877.6</v>
      </c>
      <c r="R2619" s="7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15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242"/>
        <v>42279.792372685188</v>
      </c>
      <c r="L2620" s="13">
        <f t="shared" si="24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11">
        <f t="shared" si="240"/>
        <v>105.38666666666667</v>
      </c>
      <c r="R2620" s="7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15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242"/>
        <v>42273.884305555555</v>
      </c>
      <c r="L2621" s="13">
        <f t="shared" si="24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11">
        <f t="shared" si="240"/>
        <v>188.39999999999998</v>
      </c>
      <c r="R2621" s="7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15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242"/>
        <v>42251.16715277778</v>
      </c>
      <c r="L2622" s="13">
        <f t="shared" si="24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11">
        <f t="shared" si="240"/>
        <v>143.65230769230772</v>
      </c>
      <c r="R2622" s="7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15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242"/>
        <v>42115.74754629629</v>
      </c>
      <c r="L2623" s="13">
        <f t="shared" si="24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11">
        <f t="shared" si="240"/>
        <v>145.88</v>
      </c>
      <c r="R2623" s="7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15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242"/>
        <v>42689.74324074074</v>
      </c>
      <c r="L2624" s="13">
        <f t="shared" si="24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11">
        <f t="shared" si="240"/>
        <v>131.184</v>
      </c>
      <c r="R2624" s="7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15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242"/>
        <v>42692.256550925929</v>
      </c>
      <c r="L2625" s="13">
        <f t="shared" si="24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11">
        <f t="shared" si="240"/>
        <v>113.99999999999999</v>
      </c>
      <c r="R2625" s="7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15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242"/>
        <v>41144.42155092593</v>
      </c>
      <c r="L2626" s="13">
        <f t="shared" si="24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11">
        <f t="shared" ref="Q2626:Q2689" si="246">(E2626/D2626)*100</f>
        <v>1379.4206249999997</v>
      </c>
      <c r="R2626" s="7">
        <f t="shared" ref="R2626:R2689" si="247">IFERROR(E2626/N2626,0)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15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248">(((J2627/60)/60)/24)+DATE(1970,1,1)</f>
        <v>42658.810277777782</v>
      </c>
      <c r="L2627" s="13">
        <f t="shared" ref="L2627:L2690" si="249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11">
        <f t="shared" si="246"/>
        <v>956</v>
      </c>
      <c r="R2627" s="7">
        <f t="shared" si="247"/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RIGHT(P2627,LEN(P2627)-SEARCH("/",P2627))</f>
        <v>space exploration</v>
      </c>
    </row>
    <row r="2628" spans="1:20" ht="15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248"/>
        <v>42128.628113425926</v>
      </c>
      <c r="L2628" s="13">
        <f t="shared" si="249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11">
        <f t="shared" si="246"/>
        <v>112.00000000000001</v>
      </c>
      <c r="R2628" s="7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15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248"/>
        <v>42304.829409722224</v>
      </c>
      <c r="L2629" s="13">
        <f t="shared" si="249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11">
        <f t="shared" si="246"/>
        <v>646.66666666666663</v>
      </c>
      <c r="R2629" s="7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15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248"/>
        <v>41953.966053240743</v>
      </c>
      <c r="L2630" s="13">
        <f t="shared" si="249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11">
        <f t="shared" si="246"/>
        <v>110.36948748510132</v>
      </c>
      <c r="R2630" s="7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15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248"/>
        <v>42108.538449074069</v>
      </c>
      <c r="L2631" s="13">
        <f t="shared" si="249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11">
        <f t="shared" si="246"/>
        <v>127.74000000000001</v>
      </c>
      <c r="R2631" s="7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15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248"/>
        <v>42524.105462962965</v>
      </c>
      <c r="L2632" s="13">
        <f t="shared" si="249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11">
        <f t="shared" si="246"/>
        <v>157.9</v>
      </c>
      <c r="R2632" s="7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15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248"/>
        <v>42218.169293981482</v>
      </c>
      <c r="L2633" s="13">
        <f t="shared" si="249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11">
        <f t="shared" si="246"/>
        <v>114.66525000000001</v>
      </c>
      <c r="R2633" s="7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15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248"/>
        <v>42494.061793981484</v>
      </c>
      <c r="L2634" s="13">
        <f t="shared" si="249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11">
        <f t="shared" si="246"/>
        <v>137.00934579439252</v>
      </c>
      <c r="R2634" s="7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15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248"/>
        <v>41667.823287037041</v>
      </c>
      <c r="L2635" s="13">
        <f t="shared" si="249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11">
        <f t="shared" si="246"/>
        <v>354.62</v>
      </c>
      <c r="R2635" s="7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15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248"/>
        <v>42612.656493055561</v>
      </c>
      <c r="L2636" s="13">
        <f t="shared" si="249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11">
        <f t="shared" si="246"/>
        <v>106.02150537634409</v>
      </c>
      <c r="R2636" s="7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15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248"/>
        <v>42037.950937500005</v>
      </c>
      <c r="L2637" s="13">
        <f t="shared" si="249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11">
        <f t="shared" si="246"/>
        <v>100</v>
      </c>
      <c r="R2637" s="7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15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248"/>
        <v>42636.614745370374</v>
      </c>
      <c r="L2638" s="13">
        <f t="shared" si="249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11">
        <f t="shared" si="246"/>
        <v>187.3</v>
      </c>
      <c r="R2638" s="7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15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248"/>
        <v>42639.549479166672</v>
      </c>
      <c r="L2639" s="13">
        <f t="shared" si="249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11">
        <f t="shared" si="246"/>
        <v>166.2</v>
      </c>
      <c r="R2639" s="7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15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248"/>
        <v>41989.913136574076</v>
      </c>
      <c r="L2640" s="13">
        <f t="shared" si="249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11">
        <f t="shared" si="246"/>
        <v>101.72910662824208</v>
      </c>
      <c r="R2640" s="7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15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248"/>
        <v>42024.86513888889</v>
      </c>
      <c r="L2641" s="13">
        <f t="shared" si="249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11">
        <f t="shared" si="246"/>
        <v>164</v>
      </c>
      <c r="R2641" s="7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15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248"/>
        <v>42103.160578703704</v>
      </c>
      <c r="L2642" s="13">
        <f t="shared" si="249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11">
        <f t="shared" si="246"/>
        <v>105.66666666666666</v>
      </c>
      <c r="R2642" s="7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15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248"/>
        <v>41880.827118055553</v>
      </c>
      <c r="L2643" s="13">
        <f t="shared" si="249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11">
        <f t="shared" si="246"/>
        <v>1</v>
      </c>
      <c r="R2643" s="7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15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248"/>
        <v>42536.246620370366</v>
      </c>
      <c r="L2644" s="13">
        <f t="shared" si="249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11">
        <f t="shared" si="246"/>
        <v>0</v>
      </c>
      <c r="R2644" s="7">
        <f t="shared" si="247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15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248"/>
        <v>42689.582349537035</v>
      </c>
      <c r="L2645" s="13">
        <f t="shared" si="249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11">
        <f t="shared" si="246"/>
        <v>33.559730999999999</v>
      </c>
      <c r="R2645" s="7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15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248"/>
        <v>42774.792071759264</v>
      </c>
      <c r="L2646" s="13">
        <f t="shared" si="249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11">
        <f t="shared" si="246"/>
        <v>2.0529999999999999</v>
      </c>
      <c r="R2646" s="7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15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248"/>
        <v>41921.842627314814</v>
      </c>
      <c r="L2647" s="13">
        <f t="shared" si="249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11">
        <f t="shared" si="246"/>
        <v>10.5</v>
      </c>
      <c r="R2647" s="7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15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248"/>
        <v>42226.313298611116</v>
      </c>
      <c r="L2648" s="13">
        <f t="shared" si="249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11">
        <f t="shared" si="246"/>
        <v>8.4172840000000004</v>
      </c>
      <c r="R2648" s="7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15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248"/>
        <v>42200.261793981481</v>
      </c>
      <c r="L2649" s="13">
        <f t="shared" si="249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11">
        <f t="shared" si="246"/>
        <v>1.44</v>
      </c>
      <c r="R2649" s="7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15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248"/>
        <v>42408.714814814812</v>
      </c>
      <c r="L2650" s="13">
        <f t="shared" si="249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11">
        <f t="shared" si="246"/>
        <v>0.88333333333333341</v>
      </c>
      <c r="R2650" s="7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5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248"/>
        <v>42341.99700231482</v>
      </c>
      <c r="L2651" s="13">
        <f t="shared" si="249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11">
        <f t="shared" si="246"/>
        <v>9.920000000000001E-2</v>
      </c>
      <c r="R2651" s="7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15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248"/>
        <v>42695.624340277776</v>
      </c>
      <c r="L2652" s="13">
        <f t="shared" si="249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11">
        <f t="shared" si="246"/>
        <v>0.59666666666666668</v>
      </c>
      <c r="R2652" s="7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15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248"/>
        <v>42327.805659722217</v>
      </c>
      <c r="L2653" s="13">
        <f t="shared" si="249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11">
        <f t="shared" si="246"/>
        <v>1.8689285714285715</v>
      </c>
      <c r="R2653" s="7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15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248"/>
        <v>41953.158854166672</v>
      </c>
      <c r="L2654" s="13">
        <f t="shared" si="249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11">
        <f t="shared" si="246"/>
        <v>0.88500000000000001</v>
      </c>
      <c r="R2654" s="7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15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248"/>
        <v>41771.651932870373</v>
      </c>
      <c r="L2655" s="13">
        <f t="shared" si="249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11">
        <f t="shared" si="246"/>
        <v>11.52156862745098</v>
      </c>
      <c r="R2655" s="7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15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248"/>
        <v>42055.600995370376</v>
      </c>
      <c r="L2656" s="13">
        <f t="shared" si="249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11">
        <f t="shared" si="246"/>
        <v>5.1000000000000004E-2</v>
      </c>
      <c r="R2656" s="7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5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248"/>
        <v>42381.866284722222</v>
      </c>
      <c r="L2657" s="13">
        <f t="shared" si="249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11">
        <f t="shared" si="246"/>
        <v>21.033333333333335</v>
      </c>
      <c r="R2657" s="7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15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248"/>
        <v>42767.688518518517</v>
      </c>
      <c r="L2658" s="13">
        <f t="shared" si="249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11">
        <f t="shared" si="246"/>
        <v>11.436666666666667</v>
      </c>
      <c r="R2658" s="7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15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248"/>
        <v>42551.928854166668</v>
      </c>
      <c r="L2659" s="13">
        <f t="shared" si="249"/>
        <v>42585.0625</v>
      </c>
      <c r="M2659" t="b">
        <v>0</v>
      </c>
      <c r="N2659">
        <v>59</v>
      </c>
      <c r="O2659" t="b">
        <v>0</v>
      </c>
      <c r="P2659" t="s">
        <v>8301</v>
      </c>
      <c r="Q2659" s="11">
        <f t="shared" si="246"/>
        <v>18.737933333333334</v>
      </c>
      <c r="R2659" s="7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15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248"/>
        <v>42551.884189814817</v>
      </c>
      <c r="L2660" s="13">
        <f t="shared" si="249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11">
        <f t="shared" si="246"/>
        <v>9.285714285714286E-2</v>
      </c>
      <c r="R2660" s="7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5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248"/>
        <v>42082.069560185191</v>
      </c>
      <c r="L2661" s="13">
        <f t="shared" si="249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11">
        <f t="shared" si="246"/>
        <v>2.7204081632653061</v>
      </c>
      <c r="R2661" s="7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15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248"/>
        <v>42272.713171296295</v>
      </c>
      <c r="L2662" s="13">
        <f t="shared" si="249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11">
        <f t="shared" si="246"/>
        <v>9.5000000000000001E-2</v>
      </c>
      <c r="R2662" s="7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15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248"/>
        <v>41542.958449074074</v>
      </c>
      <c r="L2663" s="13">
        <f t="shared" si="249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11">
        <f t="shared" si="246"/>
        <v>102.89999999999999</v>
      </c>
      <c r="R2663" s="7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15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248"/>
        <v>42207.746678240743</v>
      </c>
      <c r="L2664" s="13">
        <f t="shared" si="249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11">
        <f t="shared" si="246"/>
        <v>106.80000000000001</v>
      </c>
      <c r="R2664" s="7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15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248"/>
        <v>42222.622766203705</v>
      </c>
      <c r="L2665" s="13">
        <f t="shared" si="249"/>
        <v>42251.625</v>
      </c>
      <c r="M2665" t="b">
        <v>0</v>
      </c>
      <c r="N2665">
        <v>56</v>
      </c>
      <c r="O2665" t="b">
        <v>1</v>
      </c>
      <c r="P2665" t="s">
        <v>8302</v>
      </c>
      <c r="Q2665" s="11">
        <f t="shared" si="246"/>
        <v>104.59625</v>
      </c>
      <c r="R2665" s="7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15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248"/>
        <v>42313.02542824074</v>
      </c>
      <c r="L2666" s="13">
        <f t="shared" si="249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11">
        <f t="shared" si="246"/>
        <v>103.42857142857143</v>
      </c>
      <c r="R2666" s="7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15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248"/>
        <v>42083.895532407405</v>
      </c>
      <c r="L2667" s="13">
        <f t="shared" si="249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11">
        <f t="shared" si="246"/>
        <v>123.14285714285715</v>
      </c>
      <c r="R2667" s="7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15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248"/>
        <v>42235.764340277776</v>
      </c>
      <c r="L2668" s="13">
        <f t="shared" si="249"/>
        <v>42272.875</v>
      </c>
      <c r="M2668" t="b">
        <v>0</v>
      </c>
      <c r="N2668">
        <v>206</v>
      </c>
      <c r="O2668" t="b">
        <v>1</v>
      </c>
      <c r="P2668" t="s">
        <v>8302</v>
      </c>
      <c r="Q2668" s="11">
        <f t="shared" si="246"/>
        <v>159.29509999999999</v>
      </c>
      <c r="R2668" s="7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15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248"/>
        <v>42380.926111111112</v>
      </c>
      <c r="L2669" s="13">
        <f t="shared" si="249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11">
        <f t="shared" si="246"/>
        <v>110.66666666666667</v>
      </c>
      <c r="R2669" s="7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15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248"/>
        <v>42275.588715277772</v>
      </c>
      <c r="L2670" s="13">
        <f t="shared" si="249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11">
        <f t="shared" si="246"/>
        <v>170.70000000000002</v>
      </c>
      <c r="R2670" s="7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15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248"/>
        <v>42319.035833333335</v>
      </c>
      <c r="L2671" s="13">
        <f t="shared" si="249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11">
        <f t="shared" si="246"/>
        <v>125.125</v>
      </c>
      <c r="R2671" s="7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15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248"/>
        <v>41821.020601851851</v>
      </c>
      <c r="L2672" s="13">
        <f t="shared" si="249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11">
        <f t="shared" si="246"/>
        <v>6.4158609339642041</v>
      </c>
      <c r="R2672" s="7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15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248"/>
        <v>41962.749027777783</v>
      </c>
      <c r="L2673" s="13">
        <f t="shared" si="249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11">
        <f t="shared" si="246"/>
        <v>11.343999999999999</v>
      </c>
      <c r="R2673" s="7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15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248"/>
        <v>42344.884143518517</v>
      </c>
      <c r="L2674" s="13">
        <f t="shared" si="249"/>
        <v>42366.25</v>
      </c>
      <c r="M2674" t="b">
        <v>1</v>
      </c>
      <c r="N2674">
        <v>47</v>
      </c>
      <c r="O2674" t="b">
        <v>0</v>
      </c>
      <c r="P2674" t="s">
        <v>8302</v>
      </c>
      <c r="Q2674" s="11">
        <f t="shared" si="246"/>
        <v>33.19</v>
      </c>
      <c r="R2674" s="7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15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248"/>
        <v>41912.541655092595</v>
      </c>
      <c r="L2675" s="13">
        <f t="shared" si="249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11">
        <f t="shared" si="246"/>
        <v>27.58</v>
      </c>
      <c r="R2675" s="7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15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248"/>
        <v>42529.632754629631</v>
      </c>
      <c r="L2676" s="13">
        <f t="shared" si="249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11">
        <f t="shared" si="246"/>
        <v>62.839999999999996</v>
      </c>
      <c r="R2676" s="7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15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248"/>
        <v>41923.857511574075</v>
      </c>
      <c r="L2677" s="13">
        <f t="shared" si="249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11">
        <f t="shared" si="246"/>
        <v>7.5880000000000001</v>
      </c>
      <c r="R2677" s="7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15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248"/>
        <v>42482.624699074076</v>
      </c>
      <c r="L2678" s="13">
        <f t="shared" si="249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11">
        <f t="shared" si="246"/>
        <v>50.38095238095238</v>
      </c>
      <c r="R2678" s="7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15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248"/>
        <v>41793.029432870368</v>
      </c>
      <c r="L2679" s="13">
        <f t="shared" si="249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11">
        <f t="shared" si="246"/>
        <v>17.512820512820511</v>
      </c>
      <c r="R2679" s="7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15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248"/>
        <v>42241.798206018517</v>
      </c>
      <c r="L2680" s="13">
        <f t="shared" si="249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11">
        <f t="shared" si="246"/>
        <v>1.375E-2</v>
      </c>
      <c r="R2680" s="7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15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248"/>
        <v>42033.001087962963</v>
      </c>
      <c r="L2681" s="13">
        <f t="shared" si="249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11">
        <f t="shared" si="246"/>
        <v>0.33</v>
      </c>
      <c r="R2681" s="7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5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248"/>
        <v>42436.211701388893</v>
      </c>
      <c r="L2682" s="13">
        <f t="shared" si="249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11">
        <f t="shared" si="246"/>
        <v>0.86250000000000004</v>
      </c>
      <c r="R2682" s="7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15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248"/>
        <v>41805.895254629628</v>
      </c>
      <c r="L2683" s="13">
        <f t="shared" si="249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11">
        <f t="shared" si="246"/>
        <v>0.6875</v>
      </c>
      <c r="R2683" s="7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15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248"/>
        <v>41932.871990740743</v>
      </c>
      <c r="L2684" s="13">
        <f t="shared" si="249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11">
        <f t="shared" si="246"/>
        <v>28.299999999999997</v>
      </c>
      <c r="R2684" s="7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15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248"/>
        <v>42034.75509259259</v>
      </c>
      <c r="L2685" s="13">
        <f t="shared" si="249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11">
        <f t="shared" si="246"/>
        <v>0.24</v>
      </c>
      <c r="R2685" s="7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15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248"/>
        <v>41820.914641203701</v>
      </c>
      <c r="L2686" s="13">
        <f t="shared" si="249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11">
        <f t="shared" si="246"/>
        <v>1.1428571428571428</v>
      </c>
      <c r="R2686" s="7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15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248"/>
        <v>42061.69594907407</v>
      </c>
      <c r="L2687" s="13">
        <f t="shared" si="249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11">
        <f t="shared" si="246"/>
        <v>0.02</v>
      </c>
      <c r="R2687" s="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15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248"/>
        <v>41892.974803240737</v>
      </c>
      <c r="L2688" s="13">
        <f t="shared" si="249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11">
        <f t="shared" si="246"/>
        <v>0</v>
      </c>
      <c r="R2688" s="7">
        <f t="shared" si="247"/>
        <v>0</v>
      </c>
      <c r="S2688" t="str">
        <f t="shared" si="250"/>
        <v>food</v>
      </c>
      <c r="T2688" t="str">
        <f t="shared" si="251"/>
        <v>food trucks</v>
      </c>
    </row>
    <row r="2689" spans="1:20" ht="15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248"/>
        <v>42154.64025462963</v>
      </c>
      <c r="L2689" s="13">
        <f t="shared" si="249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11">
        <f t="shared" si="246"/>
        <v>0</v>
      </c>
      <c r="R2689" s="7">
        <f t="shared" si="247"/>
        <v>0</v>
      </c>
      <c r="S2689" t="str">
        <f t="shared" si="250"/>
        <v>food</v>
      </c>
      <c r="T2689" t="str">
        <f t="shared" si="251"/>
        <v>food trucks</v>
      </c>
    </row>
    <row r="2690" spans="1:20" ht="15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248"/>
        <v>42028.118865740747</v>
      </c>
      <c r="L2690" s="13">
        <f t="shared" si="249"/>
        <v>42059.125</v>
      </c>
      <c r="M2690" t="b">
        <v>0</v>
      </c>
      <c r="N2690">
        <v>14</v>
      </c>
      <c r="O2690" t="b">
        <v>0</v>
      </c>
      <c r="P2690" t="s">
        <v>8284</v>
      </c>
      <c r="Q2690" s="11">
        <f t="shared" ref="Q2690:Q2753" si="252">(E2690/D2690)*100</f>
        <v>0.14799999999999999</v>
      </c>
      <c r="R2690" s="7">
        <f t="shared" ref="R2690:R2753" si="253">IFERROR(E2690/N2690,0)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15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254">(((J2691/60)/60)/24)+DATE(1970,1,1)</f>
        <v>42551.961689814809</v>
      </c>
      <c r="L2691" s="13">
        <f t="shared" ref="L2691:L2754" si="255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11">
        <f t="shared" si="252"/>
        <v>2.8571428571428571E-3</v>
      </c>
      <c r="R2691" s="7">
        <f t="shared" si="253"/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RIGHT(P2691,LEN(P2691)-SEARCH("/",P2691))</f>
        <v>food trucks</v>
      </c>
    </row>
    <row r="2692" spans="1:20" ht="15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254"/>
        <v>42113.105046296296</v>
      </c>
      <c r="L2692" s="13">
        <f t="shared" si="25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11">
        <f t="shared" si="252"/>
        <v>10.7325</v>
      </c>
      <c r="R2692" s="7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15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254"/>
        <v>42089.724039351851</v>
      </c>
      <c r="L2693" s="13">
        <f t="shared" si="25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11">
        <f t="shared" si="252"/>
        <v>5.3846153846153842E-2</v>
      </c>
      <c r="R2693" s="7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15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254"/>
        <v>42058.334027777775</v>
      </c>
      <c r="L2694" s="13">
        <f t="shared" si="25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11">
        <f t="shared" si="252"/>
        <v>0.7142857142857143</v>
      </c>
      <c r="R2694" s="7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15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254"/>
        <v>41834.138495370367</v>
      </c>
      <c r="L2695" s="13">
        <f t="shared" si="25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11">
        <f t="shared" si="252"/>
        <v>0.8</v>
      </c>
      <c r="R2695" s="7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15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254"/>
        <v>41878.140497685185</v>
      </c>
      <c r="L2696" s="13">
        <f t="shared" si="25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11">
        <f t="shared" si="252"/>
        <v>3.3333333333333335E-3</v>
      </c>
      <c r="R2696" s="7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15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254"/>
        <v>42048.181921296295</v>
      </c>
      <c r="L2697" s="13">
        <f t="shared" si="25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11">
        <f t="shared" si="252"/>
        <v>0.47333333333333333</v>
      </c>
      <c r="R2697" s="7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15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254"/>
        <v>41964.844444444447</v>
      </c>
      <c r="L2698" s="13">
        <f t="shared" si="25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11">
        <f t="shared" si="252"/>
        <v>5.65</v>
      </c>
      <c r="R2698" s="7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15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254"/>
        <v>42187.940081018518</v>
      </c>
      <c r="L2699" s="13">
        <f t="shared" si="25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11">
        <f t="shared" si="252"/>
        <v>26.35217391304348</v>
      </c>
      <c r="R2699" s="7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15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254"/>
        <v>41787.898240740738</v>
      </c>
      <c r="L2700" s="13">
        <f t="shared" si="25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11">
        <f t="shared" si="252"/>
        <v>0.325125</v>
      </c>
      <c r="R2700" s="7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15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254"/>
        <v>41829.896562499998</v>
      </c>
      <c r="L2701" s="13">
        <f t="shared" si="25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11">
        <f t="shared" si="252"/>
        <v>0</v>
      </c>
      <c r="R2701" s="7">
        <f t="shared" si="253"/>
        <v>0</v>
      </c>
      <c r="S2701" t="str">
        <f t="shared" si="256"/>
        <v>food</v>
      </c>
      <c r="T2701" t="str">
        <f t="shared" si="257"/>
        <v>food trucks</v>
      </c>
    </row>
    <row r="2702" spans="1:20" ht="15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254"/>
        <v>41870.87467592593</v>
      </c>
      <c r="L2702" s="13">
        <f t="shared" si="255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11">
        <f t="shared" si="252"/>
        <v>0.7000700070007001</v>
      </c>
      <c r="R2702" s="7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15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254"/>
        <v>42801.774699074071</v>
      </c>
      <c r="L2703" s="13">
        <f t="shared" si="25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11">
        <f t="shared" si="252"/>
        <v>46.176470588235297</v>
      </c>
      <c r="R2703" s="7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15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254"/>
        <v>42800.801817129628</v>
      </c>
      <c r="L2704" s="13">
        <f t="shared" si="25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11">
        <f t="shared" si="252"/>
        <v>34.410000000000004</v>
      </c>
      <c r="R2704" s="7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15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254"/>
        <v>42756.690162037034</v>
      </c>
      <c r="L2705" s="13">
        <f t="shared" si="25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11">
        <f t="shared" si="252"/>
        <v>103.75000000000001</v>
      </c>
      <c r="R2705" s="7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15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254"/>
        <v>42787.862430555557</v>
      </c>
      <c r="L2706" s="13">
        <f t="shared" si="25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11">
        <f t="shared" si="252"/>
        <v>6.0263157894736841</v>
      </c>
      <c r="R2706" s="7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15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254"/>
        <v>42773.916180555556</v>
      </c>
      <c r="L2707" s="13">
        <f t="shared" si="25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11">
        <f t="shared" si="252"/>
        <v>10.539393939393939</v>
      </c>
      <c r="R2707" s="7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15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254"/>
        <v>41899.294942129629</v>
      </c>
      <c r="L2708" s="13">
        <f t="shared" si="25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11">
        <f t="shared" si="252"/>
        <v>112.29714285714284</v>
      </c>
      <c r="R2708" s="7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15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254"/>
        <v>41391.782905092594</v>
      </c>
      <c r="L2709" s="13">
        <f t="shared" si="25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11">
        <f t="shared" si="252"/>
        <v>350.84462500000001</v>
      </c>
      <c r="R2709" s="7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15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254"/>
        <v>42512.698217592595</v>
      </c>
      <c r="L2710" s="13">
        <f t="shared" si="25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11">
        <f t="shared" si="252"/>
        <v>233.21535</v>
      </c>
      <c r="R2710" s="7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15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254"/>
        <v>42612.149780092594</v>
      </c>
      <c r="L2711" s="13">
        <f t="shared" si="25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11">
        <f t="shared" si="252"/>
        <v>101.60599999999999</v>
      </c>
      <c r="R2711" s="7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15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254"/>
        <v>41828.229490740741</v>
      </c>
      <c r="L2712" s="13">
        <f t="shared" si="25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11">
        <f t="shared" si="252"/>
        <v>153.90035000000003</v>
      </c>
      <c r="R2712" s="7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15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254"/>
        <v>41780.745254629634</v>
      </c>
      <c r="L2713" s="13">
        <f t="shared" si="25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11">
        <f t="shared" si="252"/>
        <v>100.7161125319693</v>
      </c>
      <c r="R2713" s="7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15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254"/>
        <v>41432.062037037038</v>
      </c>
      <c r="L2714" s="13">
        <f t="shared" si="255"/>
        <v>41468.75</v>
      </c>
      <c r="M2714" t="b">
        <v>1</v>
      </c>
      <c r="N2714">
        <v>143</v>
      </c>
      <c r="O2714" t="b">
        <v>1</v>
      </c>
      <c r="P2714" t="s">
        <v>8303</v>
      </c>
      <c r="Q2714" s="11">
        <f t="shared" si="252"/>
        <v>131.38181818181818</v>
      </c>
      <c r="R2714" s="7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15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254"/>
        <v>42322.653749999998</v>
      </c>
      <c r="L2715" s="13">
        <f t="shared" si="25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11">
        <f t="shared" si="252"/>
        <v>102.24133333333334</v>
      </c>
      <c r="R2715" s="7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1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254"/>
        <v>42629.655046296291</v>
      </c>
      <c r="L2716" s="13">
        <f t="shared" si="25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11">
        <f t="shared" si="252"/>
        <v>116.35599999999999</v>
      </c>
      <c r="R2716" s="7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15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254"/>
        <v>42387.398472222223</v>
      </c>
      <c r="L2717" s="13">
        <f t="shared" si="25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11">
        <f t="shared" si="252"/>
        <v>264.62241666666665</v>
      </c>
      <c r="R2717" s="7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15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254"/>
        <v>42255.333252314813</v>
      </c>
      <c r="L2718" s="13">
        <f t="shared" si="25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11">
        <f t="shared" si="252"/>
        <v>119.98010000000001</v>
      </c>
      <c r="R2718" s="7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1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254"/>
        <v>41934.914918981485</v>
      </c>
      <c r="L2719" s="13">
        <f t="shared" si="25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11">
        <f t="shared" si="252"/>
        <v>120.10400000000001</v>
      </c>
      <c r="R2719" s="7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15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254"/>
        <v>42465.596585648149</v>
      </c>
      <c r="L2720" s="13">
        <f t="shared" si="25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11">
        <f t="shared" si="252"/>
        <v>103.58333333333334</v>
      </c>
      <c r="R2720" s="7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15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254"/>
        <v>42418.031180555554</v>
      </c>
      <c r="L2721" s="13">
        <f t="shared" si="255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11">
        <f t="shared" si="252"/>
        <v>108.83333333333334</v>
      </c>
      <c r="R2721" s="7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1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254"/>
        <v>42655.465891203698</v>
      </c>
      <c r="L2722" s="13">
        <f t="shared" si="25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11">
        <f t="shared" si="252"/>
        <v>118.12400000000001</v>
      </c>
      <c r="R2722" s="7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15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254"/>
        <v>41493.543958333335</v>
      </c>
      <c r="L2723" s="13">
        <f t="shared" si="25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11">
        <f t="shared" si="252"/>
        <v>1462</v>
      </c>
      <c r="R2723" s="7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15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254"/>
        <v>42704.857094907406</v>
      </c>
      <c r="L2724" s="13">
        <f t="shared" si="25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11">
        <f t="shared" si="252"/>
        <v>252.54</v>
      </c>
      <c r="R2724" s="7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15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254"/>
        <v>41944.83898148148</v>
      </c>
      <c r="L2725" s="13">
        <f t="shared" si="25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11">
        <f t="shared" si="252"/>
        <v>140.05000000000001</v>
      </c>
      <c r="R2725" s="7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15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254"/>
        <v>42199.32707175926</v>
      </c>
      <c r="L2726" s="13">
        <f t="shared" si="25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11">
        <f t="shared" si="252"/>
        <v>296.87520259319291</v>
      </c>
      <c r="R2726" s="7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15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254"/>
        <v>42745.744618055556</v>
      </c>
      <c r="L2727" s="13">
        <f t="shared" si="25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11">
        <f t="shared" si="252"/>
        <v>144.54249999999999</v>
      </c>
      <c r="R2727" s="7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5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254"/>
        <v>42452.579988425925</v>
      </c>
      <c r="L2728" s="13">
        <f t="shared" si="25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11">
        <f t="shared" si="252"/>
        <v>105.745</v>
      </c>
      <c r="R2728" s="7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15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254"/>
        <v>42198.676655092597</v>
      </c>
      <c r="L2729" s="13">
        <f t="shared" si="25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11">
        <f t="shared" si="252"/>
        <v>493.21000000000004</v>
      </c>
      <c r="R2729" s="7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15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254"/>
        <v>42333.59993055556</v>
      </c>
      <c r="L2730" s="13">
        <f t="shared" si="25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11">
        <f t="shared" si="252"/>
        <v>201.82666666666668</v>
      </c>
      <c r="R2730" s="7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15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254"/>
        <v>42095.240706018521</v>
      </c>
      <c r="L2731" s="13">
        <f t="shared" si="25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11">
        <f t="shared" si="252"/>
        <v>104.44</v>
      </c>
      <c r="R2731" s="7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15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254"/>
        <v>41351.541377314818</v>
      </c>
      <c r="L2732" s="13">
        <f t="shared" si="25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11">
        <f t="shared" si="252"/>
        <v>170.29262962962963</v>
      </c>
      <c r="R2732" s="7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15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254"/>
        <v>41872.525717592594</v>
      </c>
      <c r="L2733" s="13">
        <f t="shared" si="25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11">
        <f t="shared" si="252"/>
        <v>104.30333333333333</v>
      </c>
      <c r="R2733" s="7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15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254"/>
        <v>41389.808194444442</v>
      </c>
      <c r="L2734" s="13">
        <f t="shared" si="255"/>
        <v>41422</v>
      </c>
      <c r="M2734" t="b">
        <v>0</v>
      </c>
      <c r="N2734">
        <v>146</v>
      </c>
      <c r="O2734" t="b">
        <v>1</v>
      </c>
      <c r="P2734" t="s">
        <v>8295</v>
      </c>
      <c r="Q2734" s="11">
        <f t="shared" si="252"/>
        <v>118.25000000000001</v>
      </c>
      <c r="R2734" s="7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15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254"/>
        <v>42044.272847222222</v>
      </c>
      <c r="L2735" s="13">
        <f t="shared" si="25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11">
        <f t="shared" si="252"/>
        <v>107.538</v>
      </c>
      <c r="R2735" s="7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15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254"/>
        <v>42626.668888888889</v>
      </c>
      <c r="L2736" s="13">
        <f t="shared" si="25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11">
        <f t="shared" si="252"/>
        <v>2260300</v>
      </c>
      <c r="R2736" s="7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15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254"/>
        <v>41316.120949074073</v>
      </c>
      <c r="L2737" s="13">
        <f t="shared" si="25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11">
        <f t="shared" si="252"/>
        <v>978.13466666666682</v>
      </c>
      <c r="R2737" s="7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15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254"/>
        <v>41722.666354166664</v>
      </c>
      <c r="L2738" s="13">
        <f t="shared" si="25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11">
        <f t="shared" si="252"/>
        <v>122.9</v>
      </c>
      <c r="R2738" s="7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15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254"/>
        <v>41611.917673611111</v>
      </c>
      <c r="L2739" s="13">
        <f t="shared" si="25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11">
        <f t="shared" si="252"/>
        <v>246.0608</v>
      </c>
      <c r="R2739" s="7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15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254"/>
        <v>42620.143564814818</v>
      </c>
      <c r="L2740" s="13">
        <f t="shared" si="25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11">
        <f t="shared" si="252"/>
        <v>147.94</v>
      </c>
      <c r="R2740" s="7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15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254"/>
        <v>41719.887928240743</v>
      </c>
      <c r="L2741" s="13">
        <f t="shared" si="25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11">
        <f t="shared" si="252"/>
        <v>384.09090909090907</v>
      </c>
      <c r="R2741" s="7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15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254"/>
        <v>42045.031851851847</v>
      </c>
      <c r="L2742" s="13">
        <f t="shared" si="25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11">
        <f t="shared" si="252"/>
        <v>103.33333333333334</v>
      </c>
      <c r="R2742" s="7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15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254"/>
        <v>41911.657430555555</v>
      </c>
      <c r="L2743" s="13">
        <f t="shared" si="25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11">
        <f t="shared" si="252"/>
        <v>0.43750000000000006</v>
      </c>
      <c r="R2743" s="7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15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254"/>
        <v>41030.719756944447</v>
      </c>
      <c r="L2744" s="13">
        <f t="shared" si="25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11">
        <f t="shared" si="252"/>
        <v>29.24</v>
      </c>
      <c r="R2744" s="7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15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254"/>
        <v>42632.328784722224</v>
      </c>
      <c r="L2745" s="13">
        <f t="shared" si="25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11">
        <f t="shared" si="252"/>
        <v>0</v>
      </c>
      <c r="R2745" s="7">
        <f t="shared" si="253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15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254"/>
        <v>40938.062476851854</v>
      </c>
      <c r="L2746" s="13">
        <f t="shared" si="25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11">
        <f t="shared" si="252"/>
        <v>5.21875</v>
      </c>
      <c r="R2746" s="7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15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254"/>
        <v>41044.988055555557</v>
      </c>
      <c r="L2747" s="13">
        <f t="shared" si="25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11">
        <f t="shared" si="252"/>
        <v>21.887499999999999</v>
      </c>
      <c r="R2747" s="7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15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254"/>
        <v>41850.781377314815</v>
      </c>
      <c r="L2748" s="13">
        <f t="shared" si="25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11">
        <f t="shared" si="252"/>
        <v>26.700000000000003</v>
      </c>
      <c r="R2748" s="7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15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254"/>
        <v>41044.64811342593</v>
      </c>
      <c r="L2749" s="13">
        <f t="shared" si="25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11">
        <f t="shared" si="252"/>
        <v>28.000000000000004</v>
      </c>
      <c r="R2749" s="7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15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254"/>
        <v>42585.7106712963</v>
      </c>
      <c r="L2750" s="13">
        <f t="shared" si="25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11">
        <f t="shared" si="252"/>
        <v>1.06</v>
      </c>
      <c r="R2750" s="7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15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254"/>
        <v>42068.799039351856</v>
      </c>
      <c r="L2751" s="13">
        <f t="shared" si="25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11">
        <f t="shared" si="252"/>
        <v>1.0999999999999999</v>
      </c>
      <c r="R2751" s="7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15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254"/>
        <v>41078.899826388886</v>
      </c>
      <c r="L2752" s="13">
        <f t="shared" si="25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11">
        <f t="shared" si="252"/>
        <v>0</v>
      </c>
      <c r="R2752" s="7">
        <f t="shared" si="253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15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254"/>
        <v>41747.887060185189</v>
      </c>
      <c r="L2753" s="13">
        <f t="shared" si="255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11">
        <f t="shared" si="252"/>
        <v>0</v>
      </c>
      <c r="R2753" s="7">
        <f t="shared" si="253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15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254"/>
        <v>40855.765092592592</v>
      </c>
      <c r="L2754" s="13">
        <f t="shared" si="255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11">
        <f t="shared" ref="Q2754:Q2817" si="258">(E2754/D2754)*100</f>
        <v>11.458333333333332</v>
      </c>
      <c r="R2754" s="7">
        <f t="shared" ref="R2754:R2817" si="259">IFERROR(E2754/N2754,0)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15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260">(((J2755/60)/60)/24)+DATE(1970,1,1)</f>
        <v>41117.900729166664</v>
      </c>
      <c r="L2755" s="13">
        <f t="shared" ref="L2755:L2818" si="261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11">
        <f t="shared" si="258"/>
        <v>19</v>
      </c>
      <c r="R2755" s="7">
        <f t="shared" si="259"/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RIGHT(P2755,LEN(P2755)-SEARCH("/",P2755))</f>
        <v>children's books</v>
      </c>
    </row>
    <row r="2756" spans="1:20" ht="15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260"/>
        <v>41863.636006944449</v>
      </c>
      <c r="L2756" s="13">
        <f t="shared" si="261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11">
        <f t="shared" si="258"/>
        <v>0</v>
      </c>
      <c r="R2756" s="7">
        <f t="shared" si="259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15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260"/>
        <v>42072.790821759263</v>
      </c>
      <c r="L2757" s="13">
        <f t="shared" si="261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11">
        <f t="shared" si="258"/>
        <v>52</v>
      </c>
      <c r="R2757" s="7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15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260"/>
        <v>41620.90047453704</v>
      </c>
      <c r="L2758" s="13">
        <f t="shared" si="261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11">
        <f t="shared" si="258"/>
        <v>10.48</v>
      </c>
      <c r="R2758" s="7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15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260"/>
        <v>42573.65662037037</v>
      </c>
      <c r="L2759" s="13">
        <f t="shared" si="261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11">
        <f t="shared" si="258"/>
        <v>0.66666666666666674</v>
      </c>
      <c r="R2759" s="7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15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260"/>
        <v>42639.441932870366</v>
      </c>
      <c r="L2760" s="13">
        <f t="shared" si="261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11">
        <f t="shared" si="258"/>
        <v>11.700000000000001</v>
      </c>
      <c r="R2760" s="7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15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260"/>
        <v>42524.36650462963</v>
      </c>
      <c r="L2761" s="13">
        <f t="shared" si="261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11">
        <f t="shared" si="258"/>
        <v>10.5</v>
      </c>
      <c r="R2761" s="7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15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260"/>
        <v>41415.461319444446</v>
      </c>
      <c r="L2762" s="13">
        <f t="shared" si="261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11">
        <f t="shared" si="258"/>
        <v>0</v>
      </c>
      <c r="R2762" s="7">
        <f t="shared" si="259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15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260"/>
        <v>41247.063576388886</v>
      </c>
      <c r="L2763" s="13">
        <f t="shared" si="261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11">
        <f t="shared" si="258"/>
        <v>0.72</v>
      </c>
      <c r="R2763" s="7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15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260"/>
        <v>40927.036979166667</v>
      </c>
      <c r="L2764" s="13">
        <f t="shared" si="261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11">
        <f t="shared" si="258"/>
        <v>0.76923076923076927</v>
      </c>
      <c r="R2764" s="7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15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260"/>
        <v>41373.579675925925</v>
      </c>
      <c r="L2765" s="13">
        <f t="shared" si="261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11">
        <f t="shared" si="258"/>
        <v>0.22842639593908631</v>
      </c>
      <c r="R2765" s="7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15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260"/>
        <v>41030.292025462964</v>
      </c>
      <c r="L2766" s="13">
        <f t="shared" si="261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11">
        <f t="shared" si="258"/>
        <v>1.125</v>
      </c>
      <c r="R2766" s="7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15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260"/>
        <v>41194.579027777778</v>
      </c>
      <c r="L2767" s="13">
        <f t="shared" si="261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11">
        <f t="shared" si="258"/>
        <v>0</v>
      </c>
      <c r="R2767" s="7">
        <f t="shared" si="259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15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260"/>
        <v>40736.668032407404</v>
      </c>
      <c r="L2768" s="13">
        <f t="shared" si="261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11">
        <f t="shared" si="258"/>
        <v>2</v>
      </c>
      <c r="R2768" s="7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15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260"/>
        <v>42172.958912037036</v>
      </c>
      <c r="L2769" s="13">
        <f t="shared" si="261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11">
        <f t="shared" si="258"/>
        <v>0.85000000000000009</v>
      </c>
      <c r="R2769" s="7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15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260"/>
        <v>40967.614849537036</v>
      </c>
      <c r="L2770" s="13">
        <f t="shared" si="261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11">
        <f t="shared" si="258"/>
        <v>14.314285714285715</v>
      </c>
      <c r="R2770" s="7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15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260"/>
        <v>41745.826273148145</v>
      </c>
      <c r="L2771" s="13">
        <f t="shared" si="261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11">
        <f t="shared" si="258"/>
        <v>0.25</v>
      </c>
      <c r="R2771" s="7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15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260"/>
        <v>41686.705208333333</v>
      </c>
      <c r="L2772" s="13">
        <f t="shared" si="261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11">
        <f t="shared" si="258"/>
        <v>10.411249999999999</v>
      </c>
      <c r="R2772" s="7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15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260"/>
        <v>41257.531712962962</v>
      </c>
      <c r="L2773" s="13">
        <f t="shared" si="261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11">
        <f t="shared" si="258"/>
        <v>0</v>
      </c>
      <c r="R2773" s="7">
        <f t="shared" si="259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15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260"/>
        <v>41537.869143518517</v>
      </c>
      <c r="L2774" s="13">
        <f t="shared" si="261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11">
        <f t="shared" si="258"/>
        <v>0</v>
      </c>
      <c r="R2774" s="7">
        <f t="shared" si="259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15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260"/>
        <v>42474.86482638889</v>
      </c>
      <c r="L2775" s="13">
        <f t="shared" si="261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11">
        <f t="shared" si="258"/>
        <v>0.18867924528301888</v>
      </c>
      <c r="R2775" s="7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15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260"/>
        <v>41311.126481481479</v>
      </c>
      <c r="L2776" s="13">
        <f t="shared" si="261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11">
        <f t="shared" si="258"/>
        <v>14.249999999999998</v>
      </c>
      <c r="R2776" s="7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15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260"/>
        <v>40863.013356481482</v>
      </c>
      <c r="L2777" s="13">
        <f t="shared" si="261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11">
        <f t="shared" si="258"/>
        <v>3</v>
      </c>
      <c r="R2777" s="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15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260"/>
        <v>42136.297175925924</v>
      </c>
      <c r="L2778" s="13">
        <f t="shared" si="261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11">
        <f t="shared" si="258"/>
        <v>7.8809523809523814</v>
      </c>
      <c r="R2778" s="7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15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260"/>
        <v>42172.669027777782</v>
      </c>
      <c r="L2779" s="13">
        <f t="shared" si="261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11">
        <f t="shared" si="258"/>
        <v>0.33333333333333337</v>
      </c>
      <c r="R2779" s="7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15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260"/>
        <v>41846.978078703702</v>
      </c>
      <c r="L2780" s="13">
        <f t="shared" si="261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11">
        <f t="shared" si="258"/>
        <v>25.545454545454543</v>
      </c>
      <c r="R2780" s="7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15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260"/>
        <v>42300.585891203707</v>
      </c>
      <c r="L2781" s="13">
        <f t="shared" si="261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11">
        <f t="shared" si="258"/>
        <v>2.12</v>
      </c>
      <c r="R2781" s="7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15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260"/>
        <v>42774.447777777779</v>
      </c>
      <c r="L2782" s="13">
        <f t="shared" si="261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11">
        <f t="shared" si="258"/>
        <v>0</v>
      </c>
      <c r="R2782" s="7">
        <f t="shared" si="259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1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260"/>
        <v>42018.94159722222</v>
      </c>
      <c r="L2783" s="13">
        <f t="shared" si="261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11">
        <f t="shared" si="258"/>
        <v>105.28</v>
      </c>
      <c r="R2783" s="7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15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260"/>
        <v>42026.924976851849</v>
      </c>
      <c r="L2784" s="13">
        <f t="shared" si="261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11">
        <f t="shared" si="258"/>
        <v>120</v>
      </c>
      <c r="R2784" s="7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1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260"/>
        <v>42103.535254629634</v>
      </c>
      <c r="L2785" s="13">
        <f t="shared" si="261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11">
        <f t="shared" si="258"/>
        <v>114.5</v>
      </c>
      <c r="R2785" s="7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15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260"/>
        <v>41920.787534722222</v>
      </c>
      <c r="L2786" s="13">
        <f t="shared" si="261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11">
        <f t="shared" si="258"/>
        <v>119</v>
      </c>
      <c r="R2786" s="7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15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260"/>
        <v>42558.189432870371</v>
      </c>
      <c r="L2787" s="13">
        <f t="shared" si="261"/>
        <v>42587.875</v>
      </c>
      <c r="M2787" t="b">
        <v>0</v>
      </c>
      <c r="N2787">
        <v>142</v>
      </c>
      <c r="O2787" t="b">
        <v>1</v>
      </c>
      <c r="P2787" t="s">
        <v>8271</v>
      </c>
      <c r="Q2787" s="11">
        <f t="shared" si="258"/>
        <v>104.67999999999999</v>
      </c>
      <c r="R2787" s="7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1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260"/>
        <v>41815.569212962961</v>
      </c>
      <c r="L2788" s="13">
        <f t="shared" si="261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11">
        <f t="shared" si="258"/>
        <v>117.83999999999999</v>
      </c>
      <c r="R2788" s="7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15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260"/>
        <v>41808.198518518519</v>
      </c>
      <c r="L2789" s="13">
        <f t="shared" si="261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11">
        <f t="shared" si="258"/>
        <v>119.7</v>
      </c>
      <c r="R2789" s="7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1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260"/>
        <v>42550.701886574068</v>
      </c>
      <c r="L2790" s="13">
        <f t="shared" si="261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11">
        <f t="shared" si="258"/>
        <v>102.49999999999999</v>
      </c>
      <c r="R2790" s="7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15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260"/>
        <v>42056.013124999998</v>
      </c>
      <c r="L2791" s="13">
        <f t="shared" si="261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11">
        <f t="shared" si="258"/>
        <v>101.16666666666667</v>
      </c>
      <c r="R2791" s="7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15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260"/>
        <v>42016.938692129625</v>
      </c>
      <c r="L2792" s="13">
        <f t="shared" si="261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11">
        <f t="shared" si="258"/>
        <v>105.33333333333333</v>
      </c>
      <c r="R2792" s="7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15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260"/>
        <v>42591.899988425925</v>
      </c>
      <c r="L2793" s="13">
        <f t="shared" si="261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11">
        <f t="shared" si="258"/>
        <v>102.49999999999999</v>
      </c>
      <c r="R2793" s="7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1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260"/>
        <v>42183.231006944443</v>
      </c>
      <c r="L2794" s="13">
        <f t="shared" si="261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11">
        <f t="shared" si="258"/>
        <v>107.60000000000001</v>
      </c>
      <c r="R2794" s="7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15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260"/>
        <v>42176.419039351851</v>
      </c>
      <c r="L2795" s="13">
        <f t="shared" si="261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11">
        <f t="shared" si="258"/>
        <v>110.5675</v>
      </c>
      <c r="R2795" s="7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1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260"/>
        <v>42416.691655092596</v>
      </c>
      <c r="L2796" s="13">
        <f t="shared" si="261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11">
        <f t="shared" si="258"/>
        <v>150</v>
      </c>
      <c r="R2796" s="7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15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260"/>
        <v>41780.525937500002</v>
      </c>
      <c r="L2797" s="13">
        <f t="shared" si="261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11">
        <f t="shared" si="258"/>
        <v>104.28571428571429</v>
      </c>
      <c r="R2797" s="7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1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260"/>
        <v>41795.528101851851</v>
      </c>
      <c r="L2798" s="13">
        <f t="shared" si="261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11">
        <f t="shared" si="258"/>
        <v>115.5</v>
      </c>
      <c r="R2798" s="7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1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260"/>
        <v>41798.94027777778</v>
      </c>
      <c r="L2799" s="13">
        <f t="shared" si="261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11">
        <f t="shared" si="258"/>
        <v>102.64512500000001</v>
      </c>
      <c r="R2799" s="7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1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260"/>
        <v>42201.675011574072</v>
      </c>
      <c r="L2800" s="13">
        <f t="shared" si="261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11">
        <f t="shared" si="258"/>
        <v>101.4</v>
      </c>
      <c r="R2800" s="7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1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260"/>
        <v>42507.264699074076</v>
      </c>
      <c r="L2801" s="13">
        <f t="shared" si="261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11">
        <f t="shared" si="258"/>
        <v>116.6348</v>
      </c>
      <c r="R2801" s="7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1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260"/>
        <v>41948.552847222221</v>
      </c>
      <c r="L2802" s="13">
        <f t="shared" si="261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11">
        <f t="shared" si="258"/>
        <v>133</v>
      </c>
      <c r="R2802" s="7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1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260"/>
        <v>41900.243159722224</v>
      </c>
      <c r="L2803" s="13">
        <f t="shared" si="261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11">
        <f t="shared" si="258"/>
        <v>133.20000000000002</v>
      </c>
      <c r="R2803" s="7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1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260"/>
        <v>42192.64707175926</v>
      </c>
      <c r="L2804" s="13">
        <f t="shared" si="261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11">
        <f t="shared" si="258"/>
        <v>101.83333333333333</v>
      </c>
      <c r="R2804" s="7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15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260"/>
        <v>42158.065694444449</v>
      </c>
      <c r="L2805" s="13">
        <f t="shared" si="261"/>
        <v>42201</v>
      </c>
      <c r="M2805" t="b">
        <v>0</v>
      </c>
      <c r="N2805">
        <v>141</v>
      </c>
      <c r="O2805" t="b">
        <v>1</v>
      </c>
      <c r="P2805" t="s">
        <v>8271</v>
      </c>
      <c r="Q2805" s="11">
        <f t="shared" si="258"/>
        <v>127.95</v>
      </c>
      <c r="R2805" s="7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1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260"/>
        <v>41881.453587962962</v>
      </c>
      <c r="L2806" s="13">
        <f t="shared" si="261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11">
        <f t="shared" si="258"/>
        <v>114.99999999999999</v>
      </c>
      <c r="R2806" s="7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1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260"/>
        <v>42213.505474537036</v>
      </c>
      <c r="L2807" s="13">
        <f t="shared" si="261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11">
        <f t="shared" si="258"/>
        <v>110.00000000000001</v>
      </c>
      <c r="R2807" s="7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1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260"/>
        <v>42185.267245370371</v>
      </c>
      <c r="L2808" s="13">
        <f t="shared" si="261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11">
        <f t="shared" si="258"/>
        <v>112.1</v>
      </c>
      <c r="R2808" s="7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5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260"/>
        <v>42154.873124999998</v>
      </c>
      <c r="L2809" s="13">
        <f t="shared" si="261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11">
        <f t="shared" si="258"/>
        <v>126</v>
      </c>
      <c r="R2809" s="7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15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260"/>
        <v>42208.84646990741</v>
      </c>
      <c r="L2810" s="13">
        <f t="shared" si="261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11">
        <f t="shared" si="258"/>
        <v>100.24444444444444</v>
      </c>
      <c r="R2810" s="7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15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260"/>
        <v>42451.496817129635</v>
      </c>
      <c r="L2811" s="13">
        <f t="shared" si="261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11">
        <f t="shared" si="258"/>
        <v>102.4</v>
      </c>
      <c r="R2811" s="7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1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260"/>
        <v>41759.13962962963</v>
      </c>
      <c r="L2812" s="13">
        <f t="shared" si="261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11">
        <f t="shared" si="258"/>
        <v>108.2</v>
      </c>
      <c r="R2812" s="7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1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260"/>
        <v>42028.496562500004</v>
      </c>
      <c r="L2813" s="13">
        <f t="shared" si="261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11">
        <f t="shared" si="258"/>
        <v>100.27</v>
      </c>
      <c r="R2813" s="7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1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260"/>
        <v>42054.74418981481</v>
      </c>
      <c r="L2814" s="13">
        <f t="shared" si="261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11">
        <f t="shared" si="258"/>
        <v>113.3</v>
      </c>
      <c r="R2814" s="7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1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260"/>
        <v>42693.742604166662</v>
      </c>
      <c r="L2815" s="13">
        <f t="shared" si="261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11">
        <f t="shared" si="258"/>
        <v>127.57571428571428</v>
      </c>
      <c r="R2815" s="7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1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260"/>
        <v>42103.399479166663</v>
      </c>
      <c r="L2816" s="13">
        <f t="shared" si="261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11">
        <f t="shared" si="258"/>
        <v>107.73333333333332</v>
      </c>
      <c r="R2816" s="7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1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260"/>
        <v>42559.776724537034</v>
      </c>
      <c r="L2817" s="13">
        <f t="shared" si="261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11">
        <f t="shared" si="258"/>
        <v>242</v>
      </c>
      <c r="R2817" s="7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1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260"/>
        <v>42188.467499999999</v>
      </c>
      <c r="L2818" s="13">
        <f t="shared" si="261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11">
        <f t="shared" ref="Q2818:Q2881" si="264">(E2818/D2818)*100</f>
        <v>141.56666666666666</v>
      </c>
      <c r="R2818" s="7">
        <f t="shared" ref="R2818:R2881" si="265">IFERROR(E2818/N2818,0)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1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266">(((J2819/60)/60)/24)+DATE(1970,1,1)</f>
        <v>42023.634976851856</v>
      </c>
      <c r="L2819" s="13">
        <f t="shared" ref="L2819:L2882" si="26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11">
        <f t="shared" si="264"/>
        <v>130</v>
      </c>
      <c r="R2819" s="7">
        <f t="shared" si="265"/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RIGHT(P2819,LEN(P2819)-SEARCH("/",P2819))</f>
        <v>plays</v>
      </c>
    </row>
    <row r="2820" spans="1:20" ht="15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266"/>
        <v>42250.598217592589</v>
      </c>
      <c r="L2820" s="13">
        <f t="shared" si="26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11">
        <f t="shared" si="264"/>
        <v>106.03</v>
      </c>
      <c r="R2820" s="7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1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266"/>
        <v>42139.525567129633</v>
      </c>
      <c r="L2821" s="13">
        <f t="shared" si="26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11">
        <f t="shared" si="264"/>
        <v>104.80000000000001</v>
      </c>
      <c r="R2821" s="7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1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266"/>
        <v>42401.610983796301</v>
      </c>
      <c r="L2822" s="13">
        <f t="shared" si="267"/>
        <v>42426</v>
      </c>
      <c r="M2822" t="b">
        <v>0</v>
      </c>
      <c r="N2822">
        <v>20</v>
      </c>
      <c r="O2822" t="b">
        <v>1</v>
      </c>
      <c r="P2822" t="s">
        <v>8271</v>
      </c>
      <c r="Q2822" s="11">
        <f t="shared" si="264"/>
        <v>136</v>
      </c>
      <c r="R2822" s="7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1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266"/>
        <v>41875.922858796301</v>
      </c>
      <c r="L2823" s="13">
        <f t="shared" si="26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11">
        <f t="shared" si="264"/>
        <v>100</v>
      </c>
      <c r="R2823" s="7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15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266"/>
        <v>42060.683935185181</v>
      </c>
      <c r="L2824" s="13">
        <f t="shared" si="26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11">
        <f t="shared" si="264"/>
        <v>100</v>
      </c>
      <c r="R2824" s="7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1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266"/>
        <v>42067.011643518519</v>
      </c>
      <c r="L2825" s="13">
        <f t="shared" si="26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11">
        <f t="shared" si="264"/>
        <v>124</v>
      </c>
      <c r="R2825" s="7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15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266"/>
        <v>42136.270787037036</v>
      </c>
      <c r="L2826" s="13">
        <f t="shared" si="26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11">
        <f t="shared" si="264"/>
        <v>116.92307692307693</v>
      </c>
      <c r="R2826" s="7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1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266"/>
        <v>42312.792662037042</v>
      </c>
      <c r="L2827" s="13">
        <f t="shared" si="26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11">
        <f t="shared" si="264"/>
        <v>103.33333333333334</v>
      </c>
      <c r="R2827" s="7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15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266"/>
        <v>42171.034861111111</v>
      </c>
      <c r="L2828" s="13">
        <f t="shared" si="26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11">
        <f t="shared" si="264"/>
        <v>107.74999999999999</v>
      </c>
      <c r="R2828" s="7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15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266"/>
        <v>42494.683634259258</v>
      </c>
      <c r="L2829" s="13">
        <f t="shared" si="267"/>
        <v>42524.6875</v>
      </c>
      <c r="M2829" t="b">
        <v>0</v>
      </c>
      <c r="N2829">
        <v>23</v>
      </c>
      <c r="O2829" t="b">
        <v>1</v>
      </c>
      <c r="P2829" t="s">
        <v>8271</v>
      </c>
      <c r="Q2829" s="11">
        <f t="shared" si="264"/>
        <v>120.24999999999999</v>
      </c>
      <c r="R2829" s="7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1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266"/>
        <v>42254.264687499999</v>
      </c>
      <c r="L2830" s="13">
        <f t="shared" si="26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11">
        <f t="shared" si="264"/>
        <v>100.37894736842105</v>
      </c>
      <c r="R2830" s="7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1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266"/>
        <v>42495.434236111112</v>
      </c>
      <c r="L2831" s="13">
        <f t="shared" si="26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11">
        <f t="shared" si="264"/>
        <v>106.52</v>
      </c>
      <c r="R2831" s="7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15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266"/>
        <v>41758.839675925927</v>
      </c>
      <c r="L2832" s="13">
        <f t="shared" si="26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11">
        <f t="shared" si="264"/>
        <v>100</v>
      </c>
      <c r="R2832" s="7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15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266"/>
        <v>42171.824884259258</v>
      </c>
      <c r="L2833" s="13">
        <f t="shared" si="26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11">
        <f t="shared" si="264"/>
        <v>110.66666666666667</v>
      </c>
      <c r="R2833" s="7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1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266"/>
        <v>41938.709421296298</v>
      </c>
      <c r="L2834" s="13">
        <f t="shared" si="26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11">
        <f t="shared" si="264"/>
        <v>114.71959999999999</v>
      </c>
      <c r="R2834" s="7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266"/>
        <v>42268.127696759257</v>
      </c>
      <c r="L2835" s="13">
        <f t="shared" si="26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11">
        <f t="shared" si="264"/>
        <v>108.25925925925925</v>
      </c>
      <c r="R2835" s="7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1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266"/>
        <v>42019.959837962961</v>
      </c>
      <c r="L2836" s="13">
        <f t="shared" si="26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11">
        <f t="shared" si="264"/>
        <v>170</v>
      </c>
      <c r="R2836" s="7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1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266"/>
        <v>42313.703900462962</v>
      </c>
      <c r="L2837" s="13">
        <f t="shared" si="267"/>
        <v>42343</v>
      </c>
      <c r="M2837" t="b">
        <v>0</v>
      </c>
      <c r="N2837">
        <v>93</v>
      </c>
      <c r="O2837" t="b">
        <v>1</v>
      </c>
      <c r="P2837" t="s">
        <v>8271</v>
      </c>
      <c r="Q2837" s="11">
        <f t="shared" si="264"/>
        <v>187.09899999999999</v>
      </c>
      <c r="R2837" s="7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15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266"/>
        <v>42746.261782407411</v>
      </c>
      <c r="L2838" s="13">
        <f t="shared" si="26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11">
        <f t="shared" si="264"/>
        <v>107.77777777777777</v>
      </c>
      <c r="R2838" s="7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15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266"/>
        <v>42307.908379629633</v>
      </c>
      <c r="L2839" s="13">
        <f t="shared" si="26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11">
        <f t="shared" si="264"/>
        <v>100</v>
      </c>
      <c r="R2839" s="7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15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266"/>
        <v>41842.607592592591</v>
      </c>
      <c r="L2840" s="13">
        <f t="shared" si="26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11">
        <f t="shared" si="264"/>
        <v>120.24999999999999</v>
      </c>
      <c r="R2840" s="7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15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266"/>
        <v>41853.240208333329</v>
      </c>
      <c r="L2841" s="13">
        <f t="shared" si="26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11">
        <f t="shared" si="264"/>
        <v>111.42857142857143</v>
      </c>
      <c r="R2841" s="7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1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266"/>
        <v>42060.035636574074</v>
      </c>
      <c r="L2842" s="13">
        <f t="shared" si="26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11">
        <f t="shared" si="264"/>
        <v>104</v>
      </c>
      <c r="R2842" s="7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1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266"/>
        <v>42291.739548611105</v>
      </c>
      <c r="L2843" s="13">
        <f t="shared" si="26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11">
        <f t="shared" si="264"/>
        <v>1</v>
      </c>
      <c r="R2843" s="7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1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266"/>
        <v>41784.952488425923</v>
      </c>
      <c r="L2844" s="13">
        <f t="shared" si="26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11">
        <f t="shared" si="264"/>
        <v>0</v>
      </c>
      <c r="R2844" s="7">
        <f t="shared" si="265"/>
        <v>0</v>
      </c>
      <c r="S2844" t="str">
        <f t="shared" si="268"/>
        <v>theater</v>
      </c>
      <c r="T2844" t="str">
        <f t="shared" si="269"/>
        <v>plays</v>
      </c>
    </row>
    <row r="2845" spans="1:20" ht="15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266"/>
        <v>42492.737847222219</v>
      </c>
      <c r="L2845" s="13">
        <f t="shared" si="26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11">
        <f t="shared" si="264"/>
        <v>0</v>
      </c>
      <c r="R2845" s="7">
        <f t="shared" si="265"/>
        <v>0</v>
      </c>
      <c r="S2845" t="str">
        <f t="shared" si="268"/>
        <v>theater</v>
      </c>
      <c r="T2845" t="str">
        <f t="shared" si="269"/>
        <v>plays</v>
      </c>
    </row>
    <row r="2846" spans="1:20" ht="15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266"/>
        <v>42709.546064814815</v>
      </c>
      <c r="L2846" s="13">
        <f t="shared" si="26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11">
        <f t="shared" si="264"/>
        <v>5.4545454545454541</v>
      </c>
      <c r="R2846" s="7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15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266"/>
        <v>42103.016585648147</v>
      </c>
      <c r="L2847" s="13">
        <f t="shared" si="26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11">
        <f t="shared" si="264"/>
        <v>31.546666666666667</v>
      </c>
      <c r="R2847" s="7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15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266"/>
        <v>42108.692060185189</v>
      </c>
      <c r="L2848" s="13">
        <f t="shared" si="26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11">
        <f t="shared" si="264"/>
        <v>0</v>
      </c>
      <c r="R2848" s="7">
        <f t="shared" si="265"/>
        <v>0</v>
      </c>
      <c r="S2848" t="str">
        <f t="shared" si="268"/>
        <v>theater</v>
      </c>
      <c r="T2848" t="str">
        <f t="shared" si="269"/>
        <v>plays</v>
      </c>
    </row>
    <row r="2849" spans="1:20" ht="15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266"/>
        <v>42453.806307870371</v>
      </c>
      <c r="L2849" s="13">
        <f t="shared" si="26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11">
        <f t="shared" si="264"/>
        <v>0</v>
      </c>
      <c r="R2849" s="7">
        <f t="shared" si="265"/>
        <v>0</v>
      </c>
      <c r="S2849" t="str">
        <f t="shared" si="268"/>
        <v>theater</v>
      </c>
      <c r="T2849" t="str">
        <f t="shared" si="269"/>
        <v>plays</v>
      </c>
    </row>
    <row r="2850" spans="1:20" ht="15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266"/>
        <v>42123.648831018523</v>
      </c>
      <c r="L2850" s="13">
        <f t="shared" si="26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11">
        <f t="shared" si="264"/>
        <v>0.2</v>
      </c>
      <c r="R2850" s="7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1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266"/>
        <v>42453.428240740745</v>
      </c>
      <c r="L2851" s="13">
        <f t="shared" si="26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11">
        <f t="shared" si="264"/>
        <v>1</v>
      </c>
      <c r="R2851" s="7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15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266"/>
        <v>41858.007071759261</v>
      </c>
      <c r="L2852" s="13">
        <f t="shared" si="26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11">
        <f t="shared" si="264"/>
        <v>3.8875000000000002</v>
      </c>
      <c r="R2852" s="7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15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266"/>
        <v>42390.002650462964</v>
      </c>
      <c r="L2853" s="13">
        <f t="shared" si="26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11">
        <f t="shared" si="264"/>
        <v>0</v>
      </c>
      <c r="R2853" s="7">
        <f t="shared" si="265"/>
        <v>0</v>
      </c>
      <c r="S2853" t="str">
        <f t="shared" si="268"/>
        <v>theater</v>
      </c>
      <c r="T2853" t="str">
        <f t="shared" si="269"/>
        <v>plays</v>
      </c>
    </row>
    <row r="2854" spans="1:20" ht="1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266"/>
        <v>41781.045173611114</v>
      </c>
      <c r="L2854" s="13">
        <f t="shared" si="26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11">
        <f t="shared" si="264"/>
        <v>1.9</v>
      </c>
      <c r="R2854" s="7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15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266"/>
        <v>41836.190937499996</v>
      </c>
      <c r="L2855" s="13">
        <f t="shared" si="26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11">
        <f t="shared" si="264"/>
        <v>0</v>
      </c>
      <c r="R2855" s="7">
        <f t="shared" si="265"/>
        <v>0</v>
      </c>
      <c r="S2855" t="str">
        <f t="shared" si="268"/>
        <v>theater</v>
      </c>
      <c r="T2855" t="str">
        <f t="shared" si="269"/>
        <v>plays</v>
      </c>
    </row>
    <row r="2856" spans="1:20" ht="1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266"/>
        <v>42111.71665509259</v>
      </c>
      <c r="L2856" s="13">
        <f t="shared" si="26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11">
        <f t="shared" si="264"/>
        <v>41.699999999999996</v>
      </c>
      <c r="R2856" s="7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15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266"/>
        <v>42370.007766203707</v>
      </c>
      <c r="L2857" s="13">
        <f t="shared" si="26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11">
        <f t="shared" si="264"/>
        <v>50</v>
      </c>
      <c r="R2857" s="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15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266"/>
        <v>42165.037581018521</v>
      </c>
      <c r="L2858" s="13">
        <f t="shared" si="26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11">
        <f t="shared" si="264"/>
        <v>4.8666666666666663</v>
      </c>
      <c r="R2858" s="7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15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266"/>
        <v>42726.920081018514</v>
      </c>
      <c r="L2859" s="13">
        <f t="shared" si="267"/>
        <v>42786.75</v>
      </c>
      <c r="M2859" t="b">
        <v>0</v>
      </c>
      <c r="N2859">
        <v>15</v>
      </c>
      <c r="O2859" t="b">
        <v>0</v>
      </c>
      <c r="P2859" t="s">
        <v>8271</v>
      </c>
      <c r="Q2859" s="11">
        <f t="shared" si="264"/>
        <v>19.736842105263158</v>
      </c>
      <c r="R2859" s="7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15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266"/>
        <v>41954.545081018514</v>
      </c>
      <c r="L2860" s="13">
        <f t="shared" si="26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11">
        <f t="shared" si="264"/>
        <v>0</v>
      </c>
      <c r="R2860" s="7">
        <f t="shared" si="265"/>
        <v>0</v>
      </c>
      <c r="S2860" t="str">
        <f t="shared" si="268"/>
        <v>theater</v>
      </c>
      <c r="T2860" t="str">
        <f t="shared" si="269"/>
        <v>plays</v>
      </c>
    </row>
    <row r="2861" spans="1:20" ht="1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266"/>
        <v>42233.362314814818</v>
      </c>
      <c r="L2861" s="13">
        <f t="shared" si="26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11">
        <f t="shared" si="264"/>
        <v>1.7500000000000002</v>
      </c>
      <c r="R2861" s="7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15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266"/>
        <v>42480.800648148142</v>
      </c>
      <c r="L2862" s="13">
        <f t="shared" si="26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11">
        <f t="shared" si="264"/>
        <v>6.65</v>
      </c>
      <c r="R2862" s="7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15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266"/>
        <v>42257.590833333335</v>
      </c>
      <c r="L2863" s="13">
        <f t="shared" si="26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11">
        <f t="shared" si="264"/>
        <v>32</v>
      </c>
      <c r="R2863" s="7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1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266"/>
        <v>41784.789687500001</v>
      </c>
      <c r="L2864" s="13">
        <f t="shared" si="26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11">
        <f t="shared" si="264"/>
        <v>0.43307086614173229</v>
      </c>
      <c r="R2864" s="7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15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266"/>
        <v>41831.675034722226</v>
      </c>
      <c r="L2865" s="13">
        <f t="shared" si="26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11">
        <f t="shared" si="264"/>
        <v>0.04</v>
      </c>
      <c r="R2865" s="7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266"/>
        <v>42172.613506944443</v>
      </c>
      <c r="L2866" s="13">
        <f t="shared" si="26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11">
        <f t="shared" si="264"/>
        <v>1.6</v>
      </c>
      <c r="R2866" s="7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15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266"/>
        <v>41950.114108796297</v>
      </c>
      <c r="L2867" s="13">
        <f t="shared" si="26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11">
        <f t="shared" si="264"/>
        <v>0</v>
      </c>
      <c r="R2867" s="7">
        <f t="shared" si="265"/>
        <v>0</v>
      </c>
      <c r="S2867" t="str">
        <f t="shared" si="268"/>
        <v>theater</v>
      </c>
      <c r="T2867" t="str">
        <f t="shared" si="269"/>
        <v>plays</v>
      </c>
    </row>
    <row r="2868" spans="1:20" ht="15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266"/>
        <v>42627.955104166671</v>
      </c>
      <c r="L2868" s="13">
        <f t="shared" si="26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11">
        <f t="shared" si="264"/>
        <v>0.89999999999999991</v>
      </c>
      <c r="R2868" s="7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15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266"/>
        <v>42531.195277777777</v>
      </c>
      <c r="L2869" s="13">
        <f t="shared" si="26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11">
        <f t="shared" si="264"/>
        <v>20.16</v>
      </c>
      <c r="R2869" s="7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15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266"/>
        <v>42618.827013888891</v>
      </c>
      <c r="L2870" s="13">
        <f t="shared" si="26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11">
        <f t="shared" si="264"/>
        <v>42.011733333333332</v>
      </c>
      <c r="R2870" s="7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15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266"/>
        <v>42540.593530092592</v>
      </c>
      <c r="L2871" s="13">
        <f t="shared" si="26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11">
        <f t="shared" si="264"/>
        <v>0.88500000000000001</v>
      </c>
      <c r="R2871" s="7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15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266"/>
        <v>41746.189409722225</v>
      </c>
      <c r="L2872" s="13">
        <f t="shared" si="26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11">
        <f t="shared" si="264"/>
        <v>15</v>
      </c>
      <c r="R2872" s="7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15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266"/>
        <v>41974.738576388889</v>
      </c>
      <c r="L2873" s="13">
        <f t="shared" si="26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11">
        <f t="shared" si="264"/>
        <v>4.67</v>
      </c>
      <c r="R2873" s="7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1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266"/>
        <v>42115.11618055556</v>
      </c>
      <c r="L2874" s="13">
        <f t="shared" si="26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11">
        <f t="shared" si="264"/>
        <v>0</v>
      </c>
      <c r="R2874" s="7">
        <f t="shared" si="265"/>
        <v>0</v>
      </c>
      <c r="S2874" t="str">
        <f t="shared" si="268"/>
        <v>theater</v>
      </c>
      <c r="T2874" t="str">
        <f t="shared" si="269"/>
        <v>plays</v>
      </c>
    </row>
    <row r="2875" spans="1:20" ht="15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266"/>
        <v>42002.817488425921</v>
      </c>
      <c r="L2875" s="13">
        <f t="shared" si="26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11">
        <f t="shared" si="264"/>
        <v>38.119999999999997</v>
      </c>
      <c r="R2875" s="7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15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266"/>
        <v>42722.84474537037</v>
      </c>
      <c r="L2876" s="13">
        <f t="shared" si="26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11">
        <f t="shared" si="264"/>
        <v>5.42</v>
      </c>
      <c r="R2876" s="7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15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266"/>
        <v>42465.128391203703</v>
      </c>
      <c r="L2877" s="13">
        <f t="shared" si="26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11">
        <f t="shared" si="264"/>
        <v>3.4999999999999996E-2</v>
      </c>
      <c r="R2877" s="7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15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266"/>
        <v>42171.743969907402</v>
      </c>
      <c r="L2878" s="13">
        <f t="shared" si="26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11">
        <f t="shared" si="264"/>
        <v>0</v>
      </c>
      <c r="R2878" s="7">
        <f t="shared" si="265"/>
        <v>0</v>
      </c>
      <c r="S2878" t="str">
        <f t="shared" si="268"/>
        <v>theater</v>
      </c>
      <c r="T2878" t="str">
        <f t="shared" si="269"/>
        <v>plays</v>
      </c>
    </row>
    <row r="2879" spans="1:20" ht="15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266"/>
        <v>42672.955138888887</v>
      </c>
      <c r="L2879" s="13">
        <f t="shared" si="26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11">
        <f t="shared" si="264"/>
        <v>10.833333333333334</v>
      </c>
      <c r="R2879" s="7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1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266"/>
        <v>42128.615682870368</v>
      </c>
      <c r="L2880" s="13">
        <f t="shared" si="26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11">
        <f t="shared" si="264"/>
        <v>2.1</v>
      </c>
      <c r="R2880" s="7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1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266"/>
        <v>42359.725243055553</v>
      </c>
      <c r="L2881" s="13">
        <f t="shared" si="26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11">
        <f t="shared" si="264"/>
        <v>0.2589285714285714</v>
      </c>
      <c r="R2881" s="7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15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266"/>
        <v>42192.905694444446</v>
      </c>
      <c r="L2882" s="13">
        <f t="shared" si="26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11">
        <f t="shared" ref="Q2882:Q2945" si="270">(E2882/D2882)*100</f>
        <v>23.333333333333332</v>
      </c>
      <c r="R2882" s="7">
        <f t="shared" ref="R2882:R2945" si="271">IFERROR(E2882/N2882,0)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15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272">(((J2883/60)/60)/24)+DATE(1970,1,1)</f>
        <v>41916.597638888888</v>
      </c>
      <c r="L2883" s="13">
        <f t="shared" ref="L2883:L2946" si="273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11">
        <f t="shared" si="270"/>
        <v>0</v>
      </c>
      <c r="R2883" s="7">
        <f t="shared" si="271"/>
        <v>0</v>
      </c>
      <c r="S2883" t="str">
        <f t="shared" ref="S2883:S2946" si="274">LEFT(P2883,SEARCH("/",P2883,1)-1)</f>
        <v>theater</v>
      </c>
      <c r="T2883" t="str">
        <f t="shared" ref="T2883:T2946" si="275">RIGHT(P2883,LEN(P2883)-SEARCH("/",P2883))</f>
        <v>plays</v>
      </c>
    </row>
    <row r="2884" spans="1:20" ht="15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272"/>
        <v>42461.596273148149</v>
      </c>
      <c r="L2884" s="13">
        <f t="shared" si="27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11">
        <f t="shared" si="270"/>
        <v>33.6</v>
      </c>
      <c r="R2884" s="7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15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272"/>
        <v>42370.90320601852</v>
      </c>
      <c r="L2885" s="13">
        <f t="shared" si="27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11">
        <f t="shared" si="270"/>
        <v>19.079999999999998</v>
      </c>
      <c r="R2885" s="7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1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272"/>
        <v>41948.727256944447</v>
      </c>
      <c r="L2886" s="13">
        <f t="shared" si="27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11">
        <f t="shared" si="270"/>
        <v>0.41111111111111115</v>
      </c>
      <c r="R2886" s="7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15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272"/>
        <v>42047.07640046296</v>
      </c>
      <c r="L2887" s="13">
        <f t="shared" si="27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11">
        <f t="shared" si="270"/>
        <v>32.5</v>
      </c>
      <c r="R2887" s="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15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272"/>
        <v>42261.632916666669</v>
      </c>
      <c r="L2888" s="13">
        <f t="shared" si="27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11">
        <f t="shared" si="270"/>
        <v>5</v>
      </c>
      <c r="R2888" s="7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15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272"/>
        <v>41985.427361111113</v>
      </c>
      <c r="L2889" s="13">
        <f t="shared" si="27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11">
        <f t="shared" si="270"/>
        <v>0.16666666666666669</v>
      </c>
      <c r="R2889" s="7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15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272"/>
        <v>41922.535185185188</v>
      </c>
      <c r="L2890" s="13">
        <f t="shared" si="27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11">
        <f t="shared" si="270"/>
        <v>0</v>
      </c>
      <c r="R2890" s="7">
        <f t="shared" si="271"/>
        <v>0</v>
      </c>
      <c r="S2890" t="str">
        <f t="shared" si="274"/>
        <v>theater</v>
      </c>
      <c r="T2890" t="str">
        <f t="shared" si="275"/>
        <v>plays</v>
      </c>
    </row>
    <row r="2891" spans="1:20" ht="1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272"/>
        <v>41850.863252314812</v>
      </c>
      <c r="L2891" s="13">
        <f t="shared" si="27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11">
        <f t="shared" si="270"/>
        <v>38.066666666666663</v>
      </c>
      <c r="R2891" s="7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15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272"/>
        <v>41831.742962962962</v>
      </c>
      <c r="L2892" s="13">
        <f t="shared" si="273"/>
        <v>41860.125</v>
      </c>
      <c r="M2892" t="b">
        <v>0</v>
      </c>
      <c r="N2892">
        <v>3</v>
      </c>
      <c r="O2892" t="b">
        <v>0</v>
      </c>
      <c r="P2892" t="s">
        <v>8271</v>
      </c>
      <c r="Q2892" s="11">
        <f t="shared" si="270"/>
        <v>1.05</v>
      </c>
      <c r="R2892" s="7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15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272"/>
        <v>42415.883425925931</v>
      </c>
      <c r="L2893" s="13">
        <f t="shared" si="27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11">
        <f t="shared" si="270"/>
        <v>2.73</v>
      </c>
      <c r="R2893" s="7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15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272"/>
        <v>41869.714166666665</v>
      </c>
      <c r="L2894" s="13">
        <f t="shared" si="273"/>
        <v>41876.875</v>
      </c>
      <c r="M2894" t="b">
        <v>0</v>
      </c>
      <c r="N2894">
        <v>17</v>
      </c>
      <c r="O2894" t="b">
        <v>0</v>
      </c>
      <c r="P2894" t="s">
        <v>8271</v>
      </c>
      <c r="Q2894" s="11">
        <f t="shared" si="270"/>
        <v>9.0909090909090917</v>
      </c>
      <c r="R2894" s="7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5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272"/>
        <v>41953.773090277777</v>
      </c>
      <c r="L2895" s="13">
        <f t="shared" si="27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11">
        <f t="shared" si="270"/>
        <v>0.5</v>
      </c>
      <c r="R2895" s="7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15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272"/>
        <v>42037.986284722225</v>
      </c>
      <c r="L2896" s="13">
        <f t="shared" si="27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11">
        <f t="shared" si="270"/>
        <v>0</v>
      </c>
      <c r="R2896" s="7">
        <f t="shared" si="271"/>
        <v>0</v>
      </c>
      <c r="S2896" t="str">
        <f t="shared" si="274"/>
        <v>theater</v>
      </c>
      <c r="T2896" t="str">
        <f t="shared" si="275"/>
        <v>plays</v>
      </c>
    </row>
    <row r="2897" spans="1:20" ht="15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272"/>
        <v>41811.555462962962</v>
      </c>
      <c r="L2897" s="13">
        <f t="shared" si="273"/>
        <v>41812.875</v>
      </c>
      <c r="M2897" t="b">
        <v>0</v>
      </c>
      <c r="N2897">
        <v>4</v>
      </c>
      <c r="O2897" t="b">
        <v>0</v>
      </c>
      <c r="P2897" t="s">
        <v>8271</v>
      </c>
      <c r="Q2897" s="11">
        <f t="shared" si="270"/>
        <v>4.5999999999999996</v>
      </c>
      <c r="R2897" s="7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1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272"/>
        <v>42701.908807870372</v>
      </c>
      <c r="L2898" s="13">
        <f t="shared" si="273"/>
        <v>42716.25</v>
      </c>
      <c r="M2898" t="b">
        <v>0</v>
      </c>
      <c r="N2898">
        <v>12</v>
      </c>
      <c r="O2898" t="b">
        <v>0</v>
      </c>
      <c r="P2898" t="s">
        <v>8271</v>
      </c>
      <c r="Q2898" s="11">
        <f t="shared" si="270"/>
        <v>20.833333333333336</v>
      </c>
      <c r="R2898" s="7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15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272"/>
        <v>42258.646504629629</v>
      </c>
      <c r="L2899" s="13">
        <f t="shared" si="27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11">
        <f t="shared" si="270"/>
        <v>4.583333333333333</v>
      </c>
      <c r="R2899" s="7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15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272"/>
        <v>42278.664965277778</v>
      </c>
      <c r="L2900" s="13">
        <f t="shared" si="27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11">
        <f t="shared" si="270"/>
        <v>4.2133333333333338</v>
      </c>
      <c r="R2900" s="7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15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272"/>
        <v>42515.078217592592</v>
      </c>
      <c r="L2901" s="13">
        <f t="shared" si="27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11">
        <f t="shared" si="270"/>
        <v>0</v>
      </c>
      <c r="R2901" s="7">
        <f t="shared" si="271"/>
        <v>0</v>
      </c>
      <c r="S2901" t="str">
        <f t="shared" si="274"/>
        <v>theater</v>
      </c>
      <c r="T2901" t="str">
        <f t="shared" si="275"/>
        <v>plays</v>
      </c>
    </row>
    <row r="2902" spans="1:20" ht="15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272"/>
        <v>41830.234166666669</v>
      </c>
      <c r="L2902" s="13">
        <f t="shared" si="27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11">
        <f t="shared" si="270"/>
        <v>61.909090909090914</v>
      </c>
      <c r="R2902" s="7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15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272"/>
        <v>41982.904386574075</v>
      </c>
      <c r="L2903" s="13">
        <f t="shared" si="27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11">
        <f t="shared" si="270"/>
        <v>0.8</v>
      </c>
      <c r="R2903" s="7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1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272"/>
        <v>42210.439768518518</v>
      </c>
      <c r="L2904" s="13">
        <f t="shared" si="27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11">
        <f t="shared" si="270"/>
        <v>1.6666666666666666E-2</v>
      </c>
      <c r="R2904" s="7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15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272"/>
        <v>42196.166874999995</v>
      </c>
      <c r="L2905" s="13">
        <f t="shared" si="27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11">
        <f t="shared" si="270"/>
        <v>0.77999999999999992</v>
      </c>
      <c r="R2905" s="7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1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272"/>
        <v>41940.967951388891</v>
      </c>
      <c r="L2906" s="13">
        <f t="shared" si="273"/>
        <v>41952.5</v>
      </c>
      <c r="M2906" t="b">
        <v>0</v>
      </c>
      <c r="N2906">
        <v>4</v>
      </c>
      <c r="O2906" t="b">
        <v>0</v>
      </c>
      <c r="P2906" t="s">
        <v>8271</v>
      </c>
      <c r="Q2906" s="11">
        <f t="shared" si="270"/>
        <v>5</v>
      </c>
      <c r="R2906" s="7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1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272"/>
        <v>42606.056863425925</v>
      </c>
      <c r="L2907" s="13">
        <f t="shared" si="27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11">
        <f t="shared" si="270"/>
        <v>17.771428571428572</v>
      </c>
      <c r="R2907" s="7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15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272"/>
        <v>42199.648912037039</v>
      </c>
      <c r="L2908" s="13">
        <f t="shared" si="27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11">
        <f t="shared" si="270"/>
        <v>9.4166666666666661</v>
      </c>
      <c r="R2908" s="7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15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272"/>
        <v>42444.877743055549</v>
      </c>
      <c r="L2909" s="13">
        <f t="shared" si="27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11">
        <f t="shared" si="270"/>
        <v>0.08</v>
      </c>
      <c r="R2909" s="7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15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272"/>
        <v>42499.731701388882</v>
      </c>
      <c r="L2910" s="13">
        <f t="shared" si="27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11">
        <f t="shared" si="270"/>
        <v>2.75</v>
      </c>
      <c r="R2910" s="7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15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272"/>
        <v>41929.266215277778</v>
      </c>
      <c r="L2911" s="13">
        <f t="shared" si="27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11">
        <f t="shared" si="270"/>
        <v>1.1111111111111112E-2</v>
      </c>
      <c r="R2911" s="7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1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272"/>
        <v>42107.841284722221</v>
      </c>
      <c r="L2912" s="13">
        <f t="shared" si="27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11">
        <f t="shared" si="270"/>
        <v>3.3333333333333335E-3</v>
      </c>
      <c r="R2912" s="7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15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272"/>
        <v>42142.768819444449</v>
      </c>
      <c r="L2913" s="13">
        <f t="shared" si="27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11">
        <f t="shared" si="270"/>
        <v>36.5</v>
      </c>
      <c r="R2913" s="7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15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272"/>
        <v>42354.131643518514</v>
      </c>
      <c r="L2914" s="13">
        <f t="shared" si="27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11">
        <f t="shared" si="270"/>
        <v>14.058171745152354</v>
      </c>
      <c r="R2914" s="7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15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272"/>
        <v>41828.922905092593</v>
      </c>
      <c r="L2915" s="13">
        <f t="shared" si="27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11">
        <f t="shared" si="270"/>
        <v>0.02</v>
      </c>
      <c r="R2915" s="7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1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272"/>
        <v>42017.907337962963</v>
      </c>
      <c r="L2916" s="13">
        <f t="shared" si="27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11">
        <f t="shared" si="270"/>
        <v>4.0000000000000001E-3</v>
      </c>
      <c r="R2916" s="7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1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272"/>
        <v>42415.398032407407</v>
      </c>
      <c r="L2917" s="13">
        <f t="shared" si="27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11">
        <f t="shared" si="270"/>
        <v>61.1</v>
      </c>
      <c r="R2917" s="7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1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272"/>
        <v>41755.476724537039</v>
      </c>
      <c r="L2918" s="13">
        <f t="shared" si="27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11">
        <f t="shared" si="270"/>
        <v>7.8378378378378386</v>
      </c>
      <c r="R2918" s="7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1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272"/>
        <v>42245.234340277777</v>
      </c>
      <c r="L2919" s="13">
        <f t="shared" si="27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11">
        <f t="shared" si="270"/>
        <v>21.85</v>
      </c>
      <c r="R2919" s="7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1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272"/>
        <v>42278.629710648151</v>
      </c>
      <c r="L2920" s="13">
        <f t="shared" si="27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11">
        <f t="shared" si="270"/>
        <v>27.24</v>
      </c>
      <c r="R2920" s="7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15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272"/>
        <v>41826.61954861111</v>
      </c>
      <c r="L2921" s="13">
        <f t="shared" si="27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11">
        <f t="shared" si="270"/>
        <v>8.5</v>
      </c>
      <c r="R2921" s="7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15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272"/>
        <v>42058.792476851857</v>
      </c>
      <c r="L2922" s="13">
        <f t="shared" si="27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11">
        <f t="shared" si="270"/>
        <v>26.840000000000003</v>
      </c>
      <c r="R2922" s="7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1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272"/>
        <v>41877.886620370373</v>
      </c>
      <c r="L2923" s="13">
        <f t="shared" si="27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11">
        <f t="shared" si="270"/>
        <v>129</v>
      </c>
      <c r="R2923" s="7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1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272"/>
        <v>42097.874155092592</v>
      </c>
      <c r="L2924" s="13">
        <f t="shared" si="27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11">
        <f t="shared" si="270"/>
        <v>100</v>
      </c>
      <c r="R2924" s="7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1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272"/>
        <v>42013.15253472222</v>
      </c>
      <c r="L2925" s="13">
        <f t="shared" si="273"/>
        <v>42028.125</v>
      </c>
      <c r="M2925" t="b">
        <v>0</v>
      </c>
      <c r="N2925">
        <v>10</v>
      </c>
      <c r="O2925" t="b">
        <v>1</v>
      </c>
      <c r="P2925" t="s">
        <v>8305</v>
      </c>
      <c r="Q2925" s="11">
        <f t="shared" si="270"/>
        <v>100</v>
      </c>
      <c r="R2925" s="7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15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272"/>
        <v>42103.556828703702</v>
      </c>
      <c r="L2926" s="13">
        <f t="shared" si="27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11">
        <f t="shared" si="270"/>
        <v>103.2</v>
      </c>
      <c r="R2926" s="7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1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272"/>
        <v>41863.584120370368</v>
      </c>
      <c r="L2927" s="13">
        <f t="shared" si="27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11">
        <f t="shared" si="270"/>
        <v>102.44597777777777</v>
      </c>
      <c r="R2927" s="7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15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272"/>
        <v>42044.765960648147</v>
      </c>
      <c r="L2928" s="13">
        <f t="shared" si="27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11">
        <f t="shared" si="270"/>
        <v>125</v>
      </c>
      <c r="R2928" s="7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15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272"/>
        <v>41806.669317129628</v>
      </c>
      <c r="L2929" s="13">
        <f t="shared" si="27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11">
        <f t="shared" si="270"/>
        <v>130.83333333333334</v>
      </c>
      <c r="R2929" s="7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15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272"/>
        <v>42403.998217592598</v>
      </c>
      <c r="L2930" s="13">
        <f t="shared" si="27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11">
        <f t="shared" si="270"/>
        <v>100</v>
      </c>
      <c r="R2930" s="7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15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272"/>
        <v>41754.564328703702</v>
      </c>
      <c r="L2931" s="13">
        <f t="shared" si="27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11">
        <f t="shared" si="270"/>
        <v>102.06937499999999</v>
      </c>
      <c r="R2931" s="7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1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272"/>
        <v>42101.584074074075</v>
      </c>
      <c r="L2932" s="13">
        <f t="shared" si="27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11">
        <f t="shared" si="270"/>
        <v>100.92000000000002</v>
      </c>
      <c r="R2932" s="7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15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272"/>
        <v>41872.291238425925</v>
      </c>
      <c r="L2933" s="13">
        <f t="shared" si="27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11">
        <f t="shared" si="270"/>
        <v>106</v>
      </c>
      <c r="R2933" s="7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15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272"/>
        <v>42025.164780092593</v>
      </c>
      <c r="L2934" s="13">
        <f t="shared" si="27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11">
        <f t="shared" si="270"/>
        <v>105.0967741935484</v>
      </c>
      <c r="R2934" s="7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15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272"/>
        <v>42495.956631944442</v>
      </c>
      <c r="L2935" s="13">
        <f t="shared" si="27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11">
        <f t="shared" si="270"/>
        <v>102.76</v>
      </c>
      <c r="R2935" s="7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1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272"/>
        <v>41775.636157407411</v>
      </c>
      <c r="L2936" s="13">
        <f t="shared" si="27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11">
        <f t="shared" si="270"/>
        <v>108</v>
      </c>
      <c r="R2936" s="7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1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272"/>
        <v>42553.583425925928</v>
      </c>
      <c r="L2937" s="13">
        <f t="shared" si="27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11">
        <f t="shared" si="270"/>
        <v>100.88571428571429</v>
      </c>
      <c r="R2937" s="7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15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272"/>
        <v>41912.650729166664</v>
      </c>
      <c r="L2938" s="13">
        <f t="shared" si="27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11">
        <f t="shared" si="270"/>
        <v>128</v>
      </c>
      <c r="R2938" s="7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1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272"/>
        <v>41803.457326388889</v>
      </c>
      <c r="L2939" s="13">
        <f t="shared" si="27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11">
        <f t="shared" si="270"/>
        <v>133.33333333333331</v>
      </c>
      <c r="R2939" s="7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15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272"/>
        <v>42004.703865740739</v>
      </c>
      <c r="L2940" s="13">
        <f t="shared" si="27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11">
        <f t="shared" si="270"/>
        <v>101.375</v>
      </c>
      <c r="R2940" s="7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15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272"/>
        <v>41845.809166666666</v>
      </c>
      <c r="L2941" s="13">
        <f t="shared" si="27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11">
        <f t="shared" si="270"/>
        <v>102.875</v>
      </c>
      <c r="R2941" s="7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1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272"/>
        <v>41982.773356481484</v>
      </c>
      <c r="L2942" s="13">
        <f t="shared" si="27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11">
        <f t="shared" si="270"/>
        <v>107.24000000000001</v>
      </c>
      <c r="R2942" s="7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15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272"/>
        <v>42034.960127314815</v>
      </c>
      <c r="L2943" s="13">
        <f t="shared" si="27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11">
        <f t="shared" si="270"/>
        <v>4.0000000000000001E-3</v>
      </c>
      <c r="R2943" s="7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15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272"/>
        <v>42334.803923611107</v>
      </c>
      <c r="L2944" s="13">
        <f t="shared" si="27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11">
        <f t="shared" si="270"/>
        <v>20.424999999999997</v>
      </c>
      <c r="R2944" s="7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15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272"/>
        <v>42077.129398148143</v>
      </c>
      <c r="L2945" s="13">
        <f t="shared" si="27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11">
        <f t="shared" si="270"/>
        <v>0</v>
      </c>
      <c r="R2945" s="7">
        <f t="shared" si="271"/>
        <v>0</v>
      </c>
      <c r="S2945" t="str">
        <f t="shared" si="274"/>
        <v>theater</v>
      </c>
      <c r="T2945" t="str">
        <f t="shared" si="275"/>
        <v>spaces</v>
      </c>
    </row>
    <row r="2946" spans="1:20" ht="1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272"/>
        <v>42132.9143287037</v>
      </c>
      <c r="L2946" s="13">
        <f t="shared" si="27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11">
        <f t="shared" ref="Q2946:Q3009" si="276">(E2946/D2946)*100</f>
        <v>1</v>
      </c>
      <c r="R2946" s="7">
        <f t="shared" ref="R2946:R3009" si="277">IFERROR(E2946/N2946,0)</f>
        <v>100</v>
      </c>
      <c r="S2946" t="str">
        <f t="shared" si="274"/>
        <v>theater</v>
      </c>
      <c r="T2946" t="str">
        <f t="shared" si="275"/>
        <v>spaces</v>
      </c>
    </row>
    <row r="2947" spans="1:20" ht="15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278">(((J2947/60)/60)/24)+DATE(1970,1,1)</f>
        <v>42118.139583333337</v>
      </c>
      <c r="L2947" s="13">
        <f t="shared" ref="L2947:L3010" si="279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11">
        <f t="shared" si="276"/>
        <v>0</v>
      </c>
      <c r="R2947" s="7">
        <f t="shared" si="277"/>
        <v>0</v>
      </c>
      <c r="S2947" t="str">
        <f t="shared" ref="S2947:S3010" si="280">LEFT(P2947,SEARCH("/",P2947,1)-1)</f>
        <v>theater</v>
      </c>
      <c r="T2947" t="str">
        <f t="shared" ref="T2947:T3010" si="281">RIGHT(P2947,LEN(P2947)-SEARCH("/",P2947))</f>
        <v>spaces</v>
      </c>
    </row>
    <row r="2948" spans="1:20" ht="15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278"/>
        <v>42567.531157407408</v>
      </c>
      <c r="L2948" s="13">
        <f t="shared" si="279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11">
        <f t="shared" si="276"/>
        <v>0.1</v>
      </c>
      <c r="R2948" s="7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15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278"/>
        <v>42649.562118055561</v>
      </c>
      <c r="L2949" s="13">
        <f t="shared" si="279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11">
        <f t="shared" si="276"/>
        <v>4.2880000000000003</v>
      </c>
      <c r="R2949" s="7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15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278"/>
        <v>42097.649224537032</v>
      </c>
      <c r="L2950" s="13">
        <f t="shared" si="279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11">
        <f t="shared" si="276"/>
        <v>4.8000000000000004E-3</v>
      </c>
      <c r="R2950" s="7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15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278"/>
        <v>42297.823113425926</v>
      </c>
      <c r="L2951" s="13">
        <f t="shared" si="279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11">
        <f t="shared" si="276"/>
        <v>2.5</v>
      </c>
      <c r="R2951" s="7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15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278"/>
        <v>42362.36518518519</v>
      </c>
      <c r="L2952" s="13">
        <f t="shared" si="279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11">
        <f t="shared" si="276"/>
        <v>0</v>
      </c>
      <c r="R2952" s="7">
        <f t="shared" si="277"/>
        <v>0</v>
      </c>
      <c r="S2952" t="str">
        <f t="shared" si="280"/>
        <v>theater</v>
      </c>
      <c r="T2952" t="str">
        <f t="shared" si="281"/>
        <v>spaces</v>
      </c>
    </row>
    <row r="2953" spans="1:20" ht="15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278"/>
        <v>41872.802928240737</v>
      </c>
      <c r="L2953" s="13">
        <f t="shared" si="279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11">
        <f t="shared" si="276"/>
        <v>2.1919999999999997</v>
      </c>
      <c r="R2953" s="7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15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278"/>
        <v>42628.690266203703</v>
      </c>
      <c r="L2954" s="13">
        <f t="shared" si="279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11">
        <f t="shared" si="276"/>
        <v>8.0250000000000004</v>
      </c>
      <c r="R2954" s="7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1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278"/>
        <v>42255.791909722218</v>
      </c>
      <c r="L2955" s="13">
        <f t="shared" si="279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11">
        <f t="shared" si="276"/>
        <v>0.15125</v>
      </c>
      <c r="R2955" s="7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1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278"/>
        <v>42790.583368055552</v>
      </c>
      <c r="L2956" s="13">
        <f t="shared" si="279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11">
        <f t="shared" si="276"/>
        <v>0</v>
      </c>
      <c r="R2956" s="7">
        <f t="shared" si="277"/>
        <v>0</v>
      </c>
      <c r="S2956" t="str">
        <f t="shared" si="280"/>
        <v>theater</v>
      </c>
      <c r="T2956" t="str">
        <f t="shared" si="281"/>
        <v>spaces</v>
      </c>
    </row>
    <row r="2957" spans="1:20" ht="1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278"/>
        <v>42141.741307870368</v>
      </c>
      <c r="L2957" s="13">
        <f t="shared" si="279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11">
        <f t="shared" si="276"/>
        <v>59.583333333333336</v>
      </c>
      <c r="R2957" s="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15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278"/>
        <v>42464.958912037036</v>
      </c>
      <c r="L2958" s="13">
        <f t="shared" si="279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11">
        <f t="shared" si="276"/>
        <v>16.734177215189874</v>
      </c>
      <c r="R2958" s="7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1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278"/>
        <v>42031.011249999996</v>
      </c>
      <c r="L2959" s="13">
        <f t="shared" si="279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11">
        <f t="shared" si="276"/>
        <v>1.8666666666666669</v>
      </c>
      <c r="R2959" s="7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1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278"/>
        <v>42438.779131944444</v>
      </c>
      <c r="L2960" s="13">
        <f t="shared" si="279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11">
        <f t="shared" si="276"/>
        <v>0</v>
      </c>
      <c r="R2960" s="7">
        <f t="shared" si="277"/>
        <v>0</v>
      </c>
      <c r="S2960" t="str">
        <f t="shared" si="280"/>
        <v>theater</v>
      </c>
      <c r="T2960" t="str">
        <f t="shared" si="281"/>
        <v>spaces</v>
      </c>
    </row>
    <row r="2961" spans="1:20" ht="15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278"/>
        <v>42498.008391203708</v>
      </c>
      <c r="L2961" s="13">
        <f t="shared" si="279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11">
        <f t="shared" si="276"/>
        <v>0</v>
      </c>
      <c r="R2961" s="7">
        <f t="shared" si="277"/>
        <v>0</v>
      </c>
      <c r="S2961" t="str">
        <f t="shared" si="280"/>
        <v>theater</v>
      </c>
      <c r="T2961" t="str">
        <f t="shared" si="281"/>
        <v>spaces</v>
      </c>
    </row>
    <row r="2962" spans="1:20" ht="1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278"/>
        <v>41863.757210648146</v>
      </c>
      <c r="L2962" s="13">
        <f t="shared" si="279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11">
        <f t="shared" si="276"/>
        <v>0</v>
      </c>
      <c r="R2962" s="7">
        <f t="shared" si="277"/>
        <v>0</v>
      </c>
      <c r="S2962" t="str">
        <f t="shared" si="280"/>
        <v>theater</v>
      </c>
      <c r="T2962" t="str">
        <f t="shared" si="281"/>
        <v>spaces</v>
      </c>
    </row>
    <row r="2963" spans="1:20" ht="15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278"/>
        <v>42061.212488425925</v>
      </c>
      <c r="L2963" s="13">
        <f t="shared" si="279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11">
        <f t="shared" si="276"/>
        <v>109.62</v>
      </c>
      <c r="R2963" s="7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15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278"/>
        <v>42036.24428240741</v>
      </c>
      <c r="L2964" s="13">
        <f t="shared" si="279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11">
        <f t="shared" si="276"/>
        <v>121.8</v>
      </c>
      <c r="R2964" s="7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15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278"/>
        <v>42157.470185185186</v>
      </c>
      <c r="L2965" s="13">
        <f t="shared" si="279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11">
        <f t="shared" si="276"/>
        <v>106.85</v>
      </c>
      <c r="R2965" s="7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15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278"/>
        <v>41827.909942129627</v>
      </c>
      <c r="L2966" s="13">
        <f t="shared" si="279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11">
        <f t="shared" si="276"/>
        <v>100.71379999999999</v>
      </c>
      <c r="R2966" s="7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15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278"/>
        <v>42162.729548611111</v>
      </c>
      <c r="L2967" s="13">
        <f t="shared" si="279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11">
        <f t="shared" si="276"/>
        <v>109.00000000000001</v>
      </c>
      <c r="R2967" s="7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15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278"/>
        <v>42233.738564814819</v>
      </c>
      <c r="L2968" s="13">
        <f t="shared" si="279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11">
        <f t="shared" si="276"/>
        <v>113.63000000000001</v>
      </c>
      <c r="R2968" s="7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1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278"/>
        <v>42042.197824074072</v>
      </c>
      <c r="L2969" s="13">
        <f t="shared" si="279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11">
        <f t="shared" si="276"/>
        <v>113.92</v>
      </c>
      <c r="R2969" s="7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15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278"/>
        <v>42585.523842592593</v>
      </c>
      <c r="L2970" s="13">
        <f t="shared" si="279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11">
        <f t="shared" si="276"/>
        <v>106</v>
      </c>
      <c r="R2970" s="7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15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278"/>
        <v>42097.786493055552</v>
      </c>
      <c r="L2971" s="13">
        <f t="shared" si="279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11">
        <f t="shared" si="276"/>
        <v>162.5</v>
      </c>
      <c r="R2971" s="7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1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278"/>
        <v>41808.669571759259</v>
      </c>
      <c r="L2972" s="13">
        <f t="shared" si="279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11">
        <f t="shared" si="276"/>
        <v>106</v>
      </c>
      <c r="R2972" s="7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15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278"/>
        <v>41852.658310185187</v>
      </c>
      <c r="L2973" s="13">
        <f t="shared" si="279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11">
        <f t="shared" si="276"/>
        <v>100.15624999999999</v>
      </c>
      <c r="R2973" s="7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15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278"/>
        <v>42694.110185185185</v>
      </c>
      <c r="L2974" s="13">
        <f t="shared" si="279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11">
        <f t="shared" si="276"/>
        <v>105.35000000000001</v>
      </c>
      <c r="R2974" s="7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15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278"/>
        <v>42341.818379629629</v>
      </c>
      <c r="L2975" s="13">
        <f t="shared" si="279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11">
        <f t="shared" si="276"/>
        <v>174.8</v>
      </c>
      <c r="R2975" s="7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15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278"/>
        <v>41880.061006944445</v>
      </c>
      <c r="L2976" s="13">
        <f t="shared" si="279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11">
        <f t="shared" si="276"/>
        <v>102</v>
      </c>
      <c r="R2976" s="7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15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278"/>
        <v>41941.683865740742</v>
      </c>
      <c r="L2977" s="13">
        <f t="shared" si="279"/>
        <v>41970.125</v>
      </c>
      <c r="M2977" t="b">
        <v>0</v>
      </c>
      <c r="N2977">
        <v>113</v>
      </c>
      <c r="O2977" t="b">
        <v>1</v>
      </c>
      <c r="P2977" t="s">
        <v>8271</v>
      </c>
      <c r="Q2977" s="11">
        <f t="shared" si="276"/>
        <v>100.125</v>
      </c>
      <c r="R2977" s="7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1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278"/>
        <v>42425.730671296296</v>
      </c>
      <c r="L2978" s="13">
        <f t="shared" si="279"/>
        <v>42442.5</v>
      </c>
      <c r="M2978" t="b">
        <v>0</v>
      </c>
      <c r="N2978">
        <v>14</v>
      </c>
      <c r="O2978" t="b">
        <v>1</v>
      </c>
      <c r="P2978" t="s">
        <v>8271</v>
      </c>
      <c r="Q2978" s="11">
        <f t="shared" si="276"/>
        <v>171.42857142857142</v>
      </c>
      <c r="R2978" s="7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15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278"/>
        <v>42026.88118055556</v>
      </c>
      <c r="L2979" s="13">
        <f t="shared" si="279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11">
        <f t="shared" si="276"/>
        <v>113.56666666666666</v>
      </c>
      <c r="R2979" s="7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15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278"/>
        <v>41922.640590277777</v>
      </c>
      <c r="L2980" s="13">
        <f t="shared" si="279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11">
        <f t="shared" si="276"/>
        <v>129.46666666666667</v>
      </c>
      <c r="R2980" s="7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15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278"/>
        <v>41993.824340277773</v>
      </c>
      <c r="L2981" s="13">
        <f t="shared" si="279"/>
        <v>42010.25</v>
      </c>
      <c r="M2981" t="b">
        <v>0</v>
      </c>
      <c r="N2981">
        <v>46</v>
      </c>
      <c r="O2981" t="b">
        <v>1</v>
      </c>
      <c r="P2981" t="s">
        <v>8271</v>
      </c>
      <c r="Q2981" s="11">
        <f t="shared" si="276"/>
        <v>101.4</v>
      </c>
      <c r="R2981" s="7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1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278"/>
        <v>42219.915856481486</v>
      </c>
      <c r="L2982" s="13">
        <f t="shared" si="279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11">
        <f t="shared" si="276"/>
        <v>109.16666666666666</v>
      </c>
      <c r="R2982" s="7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15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278"/>
        <v>42225.559675925921</v>
      </c>
      <c r="L2983" s="13">
        <f t="shared" si="279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11">
        <f t="shared" si="276"/>
        <v>128.92500000000001</v>
      </c>
      <c r="R2983" s="7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1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278"/>
        <v>42381.686840277776</v>
      </c>
      <c r="L2984" s="13">
        <f t="shared" si="279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11">
        <f t="shared" si="276"/>
        <v>102.06</v>
      </c>
      <c r="R2984" s="7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1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278"/>
        <v>41894.632361111115</v>
      </c>
      <c r="L2985" s="13">
        <f t="shared" si="279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11">
        <f t="shared" si="276"/>
        <v>146.53957758620692</v>
      </c>
      <c r="R2985" s="7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15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278"/>
        <v>42576.278715277775</v>
      </c>
      <c r="L2986" s="13">
        <f t="shared" si="279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11">
        <f t="shared" si="276"/>
        <v>100.352</v>
      </c>
      <c r="R2986" s="7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15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278"/>
        <v>42654.973703703698</v>
      </c>
      <c r="L2987" s="13">
        <f t="shared" si="279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11">
        <f t="shared" si="276"/>
        <v>121.64999999999999</v>
      </c>
      <c r="R2987" s="7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1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278"/>
        <v>42431.500069444446</v>
      </c>
      <c r="L2988" s="13">
        <f t="shared" si="279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11">
        <f t="shared" si="276"/>
        <v>105.5</v>
      </c>
      <c r="R2988" s="7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15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278"/>
        <v>42627.307303240741</v>
      </c>
      <c r="L2989" s="13">
        <f t="shared" si="279"/>
        <v>42656</v>
      </c>
      <c r="M2989" t="b">
        <v>0</v>
      </c>
      <c r="N2989">
        <v>265</v>
      </c>
      <c r="O2989" t="b">
        <v>1</v>
      </c>
      <c r="P2989" t="s">
        <v>8303</v>
      </c>
      <c r="Q2989" s="11">
        <f t="shared" si="276"/>
        <v>110.4008</v>
      </c>
      <c r="R2989" s="7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15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278"/>
        <v>42511.362048611118</v>
      </c>
      <c r="L2990" s="13">
        <f t="shared" si="279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11">
        <f t="shared" si="276"/>
        <v>100</v>
      </c>
      <c r="R2990" s="7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278"/>
        <v>42337.02039351852</v>
      </c>
      <c r="L2991" s="13">
        <f t="shared" si="279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11">
        <f t="shared" si="276"/>
        <v>176.535</v>
      </c>
      <c r="R2991" s="7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15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278"/>
        <v>42341.57430555555</v>
      </c>
      <c r="L2992" s="13">
        <f t="shared" si="279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11">
        <f t="shared" si="276"/>
        <v>100</v>
      </c>
      <c r="R2992" s="7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15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278"/>
        <v>42740.837152777778</v>
      </c>
      <c r="L2993" s="13">
        <f t="shared" si="279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11">
        <f t="shared" si="276"/>
        <v>103.29411764705883</v>
      </c>
      <c r="R2993" s="7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1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278"/>
        <v>42622.767476851848</v>
      </c>
      <c r="L2994" s="13">
        <f t="shared" si="279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11">
        <f t="shared" si="276"/>
        <v>104.5</v>
      </c>
      <c r="R2994" s="7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t="1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278"/>
        <v>42390.838738425926</v>
      </c>
      <c r="L2995" s="13">
        <f t="shared" si="279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11">
        <f t="shared" si="276"/>
        <v>100.29999999999998</v>
      </c>
      <c r="R2995" s="7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1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278"/>
        <v>41885.478842592594</v>
      </c>
      <c r="L2996" s="13">
        <f t="shared" si="279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11">
        <f t="shared" si="276"/>
        <v>457.74666666666673</v>
      </c>
      <c r="R2996" s="7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15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278"/>
        <v>42724.665173611109</v>
      </c>
      <c r="L2997" s="13">
        <f t="shared" si="279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11">
        <f t="shared" si="276"/>
        <v>104.96000000000001</v>
      </c>
      <c r="R2997" s="7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1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278"/>
        <v>42090.912500000006</v>
      </c>
      <c r="L2998" s="13">
        <f t="shared" si="279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11">
        <f t="shared" si="276"/>
        <v>171.94285714285715</v>
      </c>
      <c r="R2998" s="7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15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278"/>
        <v>42775.733715277776</v>
      </c>
      <c r="L2999" s="13">
        <f t="shared" si="279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11">
        <f t="shared" si="276"/>
        <v>103.73000000000002</v>
      </c>
      <c r="R2999" s="7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15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278"/>
        <v>41778.193622685183</v>
      </c>
      <c r="L3000" s="13">
        <f t="shared" si="279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11">
        <f t="shared" si="276"/>
        <v>103.029</v>
      </c>
      <c r="R3000" s="7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15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278"/>
        <v>42780.740277777775</v>
      </c>
      <c r="L3001" s="13">
        <f t="shared" si="279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11">
        <f t="shared" si="276"/>
        <v>118.88888888888889</v>
      </c>
      <c r="R3001" s="7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15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278"/>
        <v>42752.827199074076</v>
      </c>
      <c r="L3002" s="13">
        <f t="shared" si="279"/>
        <v>42766.75</v>
      </c>
      <c r="M3002" t="b">
        <v>0</v>
      </c>
      <c r="N3002">
        <v>8</v>
      </c>
      <c r="O3002" t="b">
        <v>1</v>
      </c>
      <c r="P3002" t="s">
        <v>8303</v>
      </c>
      <c r="Q3002" s="11">
        <f t="shared" si="276"/>
        <v>100</v>
      </c>
      <c r="R3002" s="7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1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278"/>
        <v>42534.895625000005</v>
      </c>
      <c r="L3003" s="13">
        <f t="shared" si="279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11">
        <f t="shared" si="276"/>
        <v>318.69988910451895</v>
      </c>
      <c r="R3003" s="7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15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278"/>
        <v>41239.83625</v>
      </c>
      <c r="L3004" s="13">
        <f t="shared" si="279"/>
        <v>41269.83625</v>
      </c>
      <c r="M3004" t="b">
        <v>0</v>
      </c>
      <c r="N3004">
        <v>104</v>
      </c>
      <c r="O3004" t="b">
        <v>1</v>
      </c>
      <c r="P3004" t="s">
        <v>8303</v>
      </c>
      <c r="Q3004" s="11">
        <f t="shared" si="276"/>
        <v>108.50614285714286</v>
      </c>
      <c r="R3004" s="7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15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278"/>
        <v>42398.849259259259</v>
      </c>
      <c r="L3005" s="13">
        <f t="shared" si="279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11">
        <f t="shared" si="276"/>
        <v>101.16666666666667</v>
      </c>
      <c r="R3005" s="7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15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278"/>
        <v>41928.881064814814</v>
      </c>
      <c r="L3006" s="13">
        <f t="shared" si="279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11">
        <f t="shared" si="276"/>
        <v>112.815</v>
      </c>
      <c r="R3006" s="7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15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278"/>
        <v>41888.674826388888</v>
      </c>
      <c r="L3007" s="13">
        <f t="shared" si="279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11">
        <f t="shared" si="276"/>
        <v>120.49622641509434</v>
      </c>
      <c r="R3007" s="7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1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278"/>
        <v>41957.756840277783</v>
      </c>
      <c r="L3008" s="13">
        <f t="shared" si="279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11">
        <f t="shared" si="276"/>
        <v>107.74999999999999</v>
      </c>
      <c r="R3008" s="7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15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278"/>
        <v>42098.216238425928</v>
      </c>
      <c r="L3009" s="13">
        <f t="shared" si="279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11">
        <f t="shared" si="276"/>
        <v>180</v>
      </c>
      <c r="R3009" s="7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1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278"/>
        <v>42360.212025462963</v>
      </c>
      <c r="L3010" s="13">
        <f t="shared" si="279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11">
        <f t="shared" ref="Q3010:Q3073" si="282">(E3010/D3010)*100</f>
        <v>101.16666666666667</v>
      </c>
      <c r="R3010" s="7">
        <f t="shared" ref="R3010:R3073" si="283">IFERROR(E3010/N3010,0)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15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284">(((J3011/60)/60)/24)+DATE(1970,1,1)</f>
        <v>41939.569907407407</v>
      </c>
      <c r="L3011" s="13">
        <f t="shared" ref="L3011:L3074" si="285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11">
        <f t="shared" si="282"/>
        <v>119.756</v>
      </c>
      <c r="R3011" s="7">
        <f t="shared" si="283"/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RIGHT(P3011,LEN(P3011)-SEARCH("/",P3011))</f>
        <v>spaces</v>
      </c>
    </row>
    <row r="3012" spans="1:20" ht="15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284"/>
        <v>41996.832395833335</v>
      </c>
      <c r="L3012" s="13">
        <f t="shared" si="285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11">
        <f t="shared" si="282"/>
        <v>158</v>
      </c>
      <c r="R3012" s="7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1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284"/>
        <v>42334.468935185185</v>
      </c>
      <c r="L3013" s="13">
        <f t="shared" si="285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11">
        <f t="shared" si="282"/>
        <v>123.66666666666666</v>
      </c>
      <c r="R3013" s="7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1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284"/>
        <v>42024.702893518523</v>
      </c>
      <c r="L3014" s="13">
        <f t="shared" si="285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11">
        <f t="shared" si="282"/>
        <v>117.12499999999999</v>
      </c>
      <c r="R3014" s="7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1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284"/>
        <v>42146.836215277777</v>
      </c>
      <c r="L3015" s="13">
        <f t="shared" si="285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11">
        <f t="shared" si="282"/>
        <v>156.96</v>
      </c>
      <c r="R3015" s="7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15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284"/>
        <v>41920.123611111114</v>
      </c>
      <c r="L3016" s="13">
        <f t="shared" si="285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11">
        <f t="shared" si="282"/>
        <v>113.104</v>
      </c>
      <c r="R3016" s="7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1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284"/>
        <v>41785.72729166667</v>
      </c>
      <c r="L3017" s="13">
        <f t="shared" si="285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11">
        <f t="shared" si="282"/>
        <v>103.17647058823529</v>
      </c>
      <c r="R3017" s="7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15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284"/>
        <v>41778.548055555555</v>
      </c>
      <c r="L3018" s="13">
        <f t="shared" si="285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11">
        <f t="shared" si="282"/>
        <v>102.61176470588236</v>
      </c>
      <c r="R3018" s="7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15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284"/>
        <v>41841.850034722222</v>
      </c>
      <c r="L3019" s="13">
        <f t="shared" si="285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11">
        <f t="shared" si="282"/>
        <v>105.84090909090908</v>
      </c>
      <c r="R3019" s="7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15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284"/>
        <v>42163.29833333334</v>
      </c>
      <c r="L3020" s="13">
        <f t="shared" si="285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11">
        <f t="shared" si="282"/>
        <v>100.71428571428571</v>
      </c>
      <c r="R3020" s="7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15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284"/>
        <v>41758.833564814813</v>
      </c>
      <c r="L3021" s="13">
        <f t="shared" si="285"/>
        <v>41786.125</v>
      </c>
      <c r="M3021" t="b">
        <v>0</v>
      </c>
      <c r="N3021">
        <v>226</v>
      </c>
      <c r="O3021" t="b">
        <v>1</v>
      </c>
      <c r="P3021" t="s">
        <v>8303</v>
      </c>
      <c r="Q3021" s="11">
        <f t="shared" si="282"/>
        <v>121.23333333333332</v>
      </c>
      <c r="R3021" s="7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15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284"/>
        <v>42170.846446759257</v>
      </c>
      <c r="L3022" s="13">
        <f t="shared" si="285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11">
        <f t="shared" si="282"/>
        <v>100.57142857142858</v>
      </c>
      <c r="R3022" s="7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1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284"/>
        <v>42660.618854166663</v>
      </c>
      <c r="L3023" s="13">
        <f t="shared" si="285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11">
        <f t="shared" si="282"/>
        <v>116.02222222222223</v>
      </c>
      <c r="R3023" s="7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15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284"/>
        <v>42564.95380787037</v>
      </c>
      <c r="L3024" s="13">
        <f t="shared" si="285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11">
        <f t="shared" si="282"/>
        <v>100.88</v>
      </c>
      <c r="R3024" s="7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15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284"/>
        <v>42121.675763888896</v>
      </c>
      <c r="L3025" s="13">
        <f t="shared" si="285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11">
        <f t="shared" si="282"/>
        <v>103</v>
      </c>
      <c r="R3025" s="7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15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284"/>
        <v>41158.993923611109</v>
      </c>
      <c r="L3026" s="13">
        <f t="shared" si="285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11">
        <f t="shared" si="282"/>
        <v>246.42</v>
      </c>
      <c r="R3026" s="7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1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284"/>
        <v>41761.509409722225</v>
      </c>
      <c r="L3027" s="13">
        <f t="shared" si="285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11">
        <f t="shared" si="282"/>
        <v>302.2</v>
      </c>
      <c r="R3027" s="7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15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284"/>
        <v>42783.459398148145</v>
      </c>
      <c r="L3028" s="13">
        <f t="shared" si="285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11">
        <f t="shared" si="282"/>
        <v>143.33333333333334</v>
      </c>
      <c r="R3028" s="7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1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284"/>
        <v>42053.704293981486</v>
      </c>
      <c r="L3029" s="13">
        <f t="shared" si="285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11">
        <f t="shared" si="282"/>
        <v>131.44</v>
      </c>
      <c r="R3029" s="7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15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284"/>
        <v>42567.264178240745</v>
      </c>
      <c r="L3030" s="13">
        <f t="shared" si="285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11">
        <f t="shared" si="282"/>
        <v>168.01999999999998</v>
      </c>
      <c r="R3030" s="7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15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284"/>
        <v>41932.708877314813</v>
      </c>
      <c r="L3031" s="13">
        <f t="shared" si="285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11">
        <f t="shared" si="282"/>
        <v>109.67666666666666</v>
      </c>
      <c r="R3031" s="7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15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284"/>
        <v>42233.747349537036</v>
      </c>
      <c r="L3032" s="13">
        <f t="shared" si="285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11">
        <f t="shared" si="282"/>
        <v>106.6857142857143</v>
      </c>
      <c r="R3032" s="7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1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284"/>
        <v>42597.882488425923</v>
      </c>
      <c r="L3033" s="13">
        <f t="shared" si="285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11">
        <f t="shared" si="282"/>
        <v>100</v>
      </c>
      <c r="R3033" s="7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15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284"/>
        <v>42228.044664351852</v>
      </c>
      <c r="L3034" s="13">
        <f t="shared" si="285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11">
        <f t="shared" si="282"/>
        <v>127.2</v>
      </c>
      <c r="R3034" s="7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1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284"/>
        <v>42570.110243055555</v>
      </c>
      <c r="L3035" s="13">
        <f t="shared" si="285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11">
        <f t="shared" si="282"/>
        <v>146.53333333333333</v>
      </c>
      <c r="R3035" s="7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1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284"/>
        <v>42644.535358796296</v>
      </c>
      <c r="L3036" s="13">
        <f t="shared" si="285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11">
        <f t="shared" si="282"/>
        <v>112.53599999999999</v>
      </c>
      <c r="R3036" s="7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1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284"/>
        <v>41368.560289351852</v>
      </c>
      <c r="L3037" s="13">
        <f t="shared" si="285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11">
        <f t="shared" si="282"/>
        <v>108.78684000000001</v>
      </c>
      <c r="R3037" s="7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15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284"/>
        <v>41466.785231481481</v>
      </c>
      <c r="L3038" s="13">
        <f t="shared" si="285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11">
        <f t="shared" si="282"/>
        <v>126.732</v>
      </c>
      <c r="R3038" s="7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15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284"/>
        <v>40378.893206018518</v>
      </c>
      <c r="L3039" s="13">
        <f t="shared" si="285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11">
        <f t="shared" si="282"/>
        <v>213.20000000000002</v>
      </c>
      <c r="R3039" s="7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1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284"/>
        <v>42373.252280092594</v>
      </c>
      <c r="L3040" s="13">
        <f t="shared" si="285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11">
        <f t="shared" si="282"/>
        <v>100.49999999999999</v>
      </c>
      <c r="R3040" s="7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1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284"/>
        <v>41610.794421296298</v>
      </c>
      <c r="L3041" s="13">
        <f t="shared" si="285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11">
        <f t="shared" si="282"/>
        <v>108.71389999999998</v>
      </c>
      <c r="R3041" s="7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1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284"/>
        <v>42177.791909722218</v>
      </c>
      <c r="L3042" s="13">
        <f t="shared" si="285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11">
        <f t="shared" si="282"/>
        <v>107.5</v>
      </c>
      <c r="R3042" s="7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15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284"/>
        <v>42359.868611111116</v>
      </c>
      <c r="L3043" s="13">
        <f t="shared" si="285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11">
        <f t="shared" si="282"/>
        <v>110.48192771084338</v>
      </c>
      <c r="R3043" s="7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15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284"/>
        <v>42253.688043981485</v>
      </c>
      <c r="L3044" s="13">
        <f t="shared" si="285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11">
        <f t="shared" si="282"/>
        <v>128</v>
      </c>
      <c r="R3044" s="7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1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284"/>
        <v>42083.070590277777</v>
      </c>
      <c r="L3045" s="13">
        <f t="shared" si="285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11">
        <f t="shared" si="282"/>
        <v>110.00666666666667</v>
      </c>
      <c r="R3045" s="7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1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284"/>
        <v>42387.7268287037</v>
      </c>
      <c r="L3046" s="13">
        <f t="shared" si="285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11">
        <f t="shared" si="282"/>
        <v>109.34166666666667</v>
      </c>
      <c r="R3046" s="7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15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284"/>
        <v>41843.155729166669</v>
      </c>
      <c r="L3047" s="13">
        <f t="shared" si="285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11">
        <f t="shared" si="282"/>
        <v>132.70650000000001</v>
      </c>
      <c r="R3047" s="7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15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284"/>
        <v>41862.803078703706</v>
      </c>
      <c r="L3048" s="13">
        <f t="shared" si="285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11">
        <f t="shared" si="282"/>
        <v>190.84810126582278</v>
      </c>
      <c r="R3048" s="7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1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284"/>
        <v>42443.989050925928</v>
      </c>
      <c r="L3049" s="13">
        <f t="shared" si="285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11">
        <f t="shared" si="282"/>
        <v>149</v>
      </c>
      <c r="R3049" s="7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15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284"/>
        <v>41975.901180555549</v>
      </c>
      <c r="L3050" s="13">
        <f t="shared" si="285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11">
        <f t="shared" si="282"/>
        <v>166.4</v>
      </c>
      <c r="R3050" s="7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15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284"/>
        <v>42139.014525462961</v>
      </c>
      <c r="L3051" s="13">
        <f t="shared" si="285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11">
        <f t="shared" si="282"/>
        <v>106.66666666666667</v>
      </c>
      <c r="R3051" s="7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15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284"/>
        <v>42465.16851851852</v>
      </c>
      <c r="L3052" s="13">
        <f t="shared" si="285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11">
        <f t="shared" si="282"/>
        <v>106</v>
      </c>
      <c r="R3052" s="7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15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284"/>
        <v>42744.416030092587</v>
      </c>
      <c r="L3053" s="13">
        <f t="shared" si="285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11">
        <f t="shared" si="282"/>
        <v>23.62857142857143</v>
      </c>
      <c r="R3053" s="7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1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284"/>
        <v>42122.670069444444</v>
      </c>
      <c r="L3054" s="13">
        <f t="shared" si="28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11">
        <f t="shared" si="282"/>
        <v>0.15</v>
      </c>
      <c r="R3054" s="7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15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284"/>
        <v>41862.761724537035</v>
      </c>
      <c r="L3055" s="13">
        <f t="shared" si="28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11">
        <f t="shared" si="282"/>
        <v>0.4</v>
      </c>
      <c r="R3055" s="7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15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284"/>
        <v>42027.832800925928</v>
      </c>
      <c r="L3056" s="13">
        <f t="shared" si="28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11">
        <f t="shared" si="282"/>
        <v>0</v>
      </c>
      <c r="R3056" s="7">
        <f t="shared" si="283"/>
        <v>0</v>
      </c>
      <c r="S3056" t="str">
        <f t="shared" si="286"/>
        <v>theater</v>
      </c>
      <c r="T3056" t="str">
        <f t="shared" si="287"/>
        <v>spaces</v>
      </c>
    </row>
    <row r="3057" spans="1:20" ht="15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284"/>
        <v>41953.95821759259</v>
      </c>
      <c r="L3057" s="13">
        <f t="shared" si="28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11">
        <f t="shared" si="282"/>
        <v>5.0000000000000001E-3</v>
      </c>
      <c r="R3057" s="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15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284"/>
        <v>41851.636388888888</v>
      </c>
      <c r="L3058" s="13">
        <f t="shared" si="28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11">
        <f t="shared" si="282"/>
        <v>0</v>
      </c>
      <c r="R3058" s="7">
        <f t="shared" si="283"/>
        <v>0</v>
      </c>
      <c r="S3058" t="str">
        <f t="shared" si="286"/>
        <v>theater</v>
      </c>
      <c r="T3058" t="str">
        <f t="shared" si="287"/>
        <v>spaces</v>
      </c>
    </row>
    <row r="3059" spans="1:20" ht="1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284"/>
        <v>42433.650590277779</v>
      </c>
      <c r="L3059" s="13">
        <f t="shared" si="28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11">
        <f t="shared" si="282"/>
        <v>0</v>
      </c>
      <c r="R3059" s="7">
        <f t="shared" si="283"/>
        <v>0</v>
      </c>
      <c r="S3059" t="str">
        <f t="shared" si="286"/>
        <v>theater</v>
      </c>
      <c r="T3059" t="str">
        <f t="shared" si="287"/>
        <v>spaces</v>
      </c>
    </row>
    <row r="3060" spans="1:20" ht="15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284"/>
        <v>42460.374305555553</v>
      </c>
      <c r="L3060" s="13">
        <f t="shared" si="28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11">
        <f t="shared" si="282"/>
        <v>1.6666666666666666E-2</v>
      </c>
      <c r="R3060" s="7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15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284"/>
        <v>41829.935717592591</v>
      </c>
      <c r="L3061" s="13">
        <f t="shared" si="28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11">
        <f t="shared" si="282"/>
        <v>3.0066666666666664</v>
      </c>
      <c r="R3061" s="7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1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284"/>
        <v>42245.274699074071</v>
      </c>
      <c r="L3062" s="13">
        <f t="shared" si="28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11">
        <f t="shared" si="282"/>
        <v>0.15227272727272728</v>
      </c>
      <c r="R3062" s="7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284"/>
        <v>41834.784120370372</v>
      </c>
      <c r="L3063" s="13">
        <f t="shared" si="28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11">
        <f t="shared" si="282"/>
        <v>0</v>
      </c>
      <c r="R3063" s="7">
        <f t="shared" si="283"/>
        <v>0</v>
      </c>
      <c r="S3063" t="str">
        <f t="shared" si="286"/>
        <v>theater</v>
      </c>
      <c r="T3063" t="str">
        <f t="shared" si="287"/>
        <v>spaces</v>
      </c>
    </row>
    <row r="3064" spans="1:20" ht="15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284"/>
        <v>42248.535787037035</v>
      </c>
      <c r="L3064" s="13">
        <f t="shared" si="285"/>
        <v>42277.75</v>
      </c>
      <c r="M3064" t="b">
        <v>0</v>
      </c>
      <c r="N3064">
        <v>67</v>
      </c>
      <c r="O3064" t="b">
        <v>0</v>
      </c>
      <c r="P3064" t="s">
        <v>8303</v>
      </c>
      <c r="Q3064" s="11">
        <f t="shared" si="282"/>
        <v>66.84</v>
      </c>
      <c r="R3064" s="7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1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284"/>
        <v>42630.922893518517</v>
      </c>
      <c r="L3065" s="13">
        <f t="shared" si="285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11">
        <f t="shared" si="282"/>
        <v>19.566666666666666</v>
      </c>
      <c r="R3065" s="7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15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284"/>
        <v>42299.130162037036</v>
      </c>
      <c r="L3066" s="13">
        <f t="shared" si="28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11">
        <f t="shared" si="282"/>
        <v>11.294666666666666</v>
      </c>
      <c r="R3066" s="7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15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284"/>
        <v>41825.055231481485</v>
      </c>
      <c r="L3067" s="13">
        <f t="shared" si="28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11">
        <f t="shared" si="282"/>
        <v>0.04</v>
      </c>
      <c r="R3067" s="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1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284"/>
        <v>42531.228437500002</v>
      </c>
      <c r="L3068" s="13">
        <f t="shared" si="28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11">
        <f t="shared" si="282"/>
        <v>11.985714285714286</v>
      </c>
      <c r="R3068" s="7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15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284"/>
        <v>42226.938414351855</v>
      </c>
      <c r="L3069" s="13">
        <f t="shared" si="28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11">
        <f t="shared" si="282"/>
        <v>2.5</v>
      </c>
      <c r="R3069" s="7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15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284"/>
        <v>42263.691574074073</v>
      </c>
      <c r="L3070" s="13">
        <f t="shared" si="28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11">
        <f t="shared" si="282"/>
        <v>6.9999999999999993E-2</v>
      </c>
      <c r="R3070" s="7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15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284"/>
        <v>41957.833726851852</v>
      </c>
      <c r="L3071" s="13">
        <f t="shared" si="285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11">
        <f t="shared" si="282"/>
        <v>14.099999999999998</v>
      </c>
      <c r="R3071" s="7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1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284"/>
        <v>42690.733437499999</v>
      </c>
      <c r="L3072" s="13">
        <f t="shared" si="28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11">
        <f t="shared" si="282"/>
        <v>3.34</v>
      </c>
      <c r="R3072" s="7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1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284"/>
        <v>42097.732418981483</v>
      </c>
      <c r="L3073" s="13">
        <f t="shared" si="28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11">
        <f t="shared" si="282"/>
        <v>59.774999999999999</v>
      </c>
      <c r="R3073" s="7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15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284"/>
        <v>42658.690532407403</v>
      </c>
      <c r="L3074" s="13">
        <f t="shared" si="285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11">
        <f t="shared" ref="Q3074:Q3137" si="288">(E3074/D3074)*100</f>
        <v>1.6666666666666666E-2</v>
      </c>
      <c r="R3074" s="7">
        <f t="shared" ref="R3074:R3137" si="289">IFERROR(E3074/N3074,0)</f>
        <v>1</v>
      </c>
      <c r="S3074" t="str">
        <f t="shared" si="286"/>
        <v>theater</v>
      </c>
      <c r="T3074" t="str">
        <f t="shared" si="287"/>
        <v>spaces</v>
      </c>
    </row>
    <row r="3075" spans="1:20" ht="1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290">(((J3075/60)/60)/24)+DATE(1970,1,1)</f>
        <v>42111.684027777781</v>
      </c>
      <c r="L3075" s="13">
        <f t="shared" ref="L3075:L3138" si="291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11">
        <f t="shared" si="288"/>
        <v>2.3035714285714284E-2</v>
      </c>
      <c r="R3075" s="7">
        <f t="shared" si="289"/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RIGHT(P3075,LEN(P3075)-SEARCH("/",P3075))</f>
        <v>spaces</v>
      </c>
    </row>
    <row r="3076" spans="1:20" ht="1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290"/>
        <v>42409.571284722217</v>
      </c>
      <c r="L3076" s="13">
        <f t="shared" si="291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11">
        <f t="shared" si="288"/>
        <v>8.8000000000000009E-2</v>
      </c>
      <c r="R3076" s="7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1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290"/>
        <v>42551.102314814809</v>
      </c>
      <c r="L3077" s="13">
        <f t="shared" si="291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11">
        <f t="shared" si="288"/>
        <v>8.64</v>
      </c>
      <c r="R3077" s="7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15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290"/>
        <v>42226.651886574073</v>
      </c>
      <c r="L3078" s="13">
        <f t="shared" si="291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11">
        <f t="shared" si="288"/>
        <v>15.06</v>
      </c>
      <c r="R3078" s="7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15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290"/>
        <v>42766.956921296296</v>
      </c>
      <c r="L3079" s="13">
        <f t="shared" si="291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11">
        <f t="shared" si="288"/>
        <v>0.47727272727272729</v>
      </c>
      <c r="R3079" s="7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15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290"/>
        <v>42031.138831018514</v>
      </c>
      <c r="L3080" s="13">
        <f t="shared" si="291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11">
        <f t="shared" si="288"/>
        <v>0.11833333333333333</v>
      </c>
      <c r="R3080" s="7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1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290"/>
        <v>42055.713368055556</v>
      </c>
      <c r="L3081" s="13">
        <f t="shared" si="291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11">
        <f t="shared" si="288"/>
        <v>0.8417399858735245</v>
      </c>
      <c r="R3081" s="7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15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290"/>
        <v>41940.028287037036</v>
      </c>
      <c r="L3082" s="13">
        <f t="shared" si="291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11">
        <f t="shared" si="288"/>
        <v>1.8799999999999997E-2</v>
      </c>
      <c r="R3082" s="7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15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290"/>
        <v>42237.181608796294</v>
      </c>
      <c r="L3083" s="13">
        <f t="shared" si="291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11">
        <f t="shared" si="288"/>
        <v>0.21029999999999999</v>
      </c>
      <c r="R3083" s="7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15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290"/>
        <v>42293.922986111109</v>
      </c>
      <c r="L3084" s="13">
        <f t="shared" si="291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11">
        <f t="shared" si="288"/>
        <v>0</v>
      </c>
      <c r="R3084" s="7">
        <f t="shared" si="289"/>
        <v>0</v>
      </c>
      <c r="S3084" t="str">
        <f t="shared" si="292"/>
        <v>theater</v>
      </c>
      <c r="T3084" t="str">
        <f t="shared" si="293"/>
        <v>spaces</v>
      </c>
    </row>
    <row r="3085" spans="1:20" ht="1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290"/>
        <v>41853.563402777778</v>
      </c>
      <c r="L3085" s="13">
        <f t="shared" si="291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11">
        <f t="shared" si="288"/>
        <v>0.27999999999999997</v>
      </c>
      <c r="R3085" s="7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15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290"/>
        <v>42100.723738425921</v>
      </c>
      <c r="L3086" s="13">
        <f t="shared" si="291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11">
        <f t="shared" si="288"/>
        <v>11.57920670115792</v>
      </c>
      <c r="R3086" s="7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15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290"/>
        <v>42246.883784722217</v>
      </c>
      <c r="L3087" s="13">
        <f t="shared" si="291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11">
        <f t="shared" si="288"/>
        <v>2.44</v>
      </c>
      <c r="R3087" s="7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15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290"/>
        <v>42173.67082175926</v>
      </c>
      <c r="L3088" s="13">
        <f t="shared" si="291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11">
        <f t="shared" si="288"/>
        <v>0.25</v>
      </c>
      <c r="R3088" s="7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15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290"/>
        <v>42665.150347222225</v>
      </c>
      <c r="L3089" s="13">
        <f t="shared" si="291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11">
        <f t="shared" si="288"/>
        <v>0.625</v>
      </c>
      <c r="R3089" s="7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1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290"/>
        <v>41981.57230324074</v>
      </c>
      <c r="L3090" s="13">
        <f t="shared" si="291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11">
        <f t="shared" si="288"/>
        <v>0.19384615384615383</v>
      </c>
      <c r="R3090" s="7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1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290"/>
        <v>42528.542627314819</v>
      </c>
      <c r="L3091" s="13">
        <f t="shared" si="291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11">
        <f t="shared" si="288"/>
        <v>23.416</v>
      </c>
      <c r="R3091" s="7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15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290"/>
        <v>42065.818807870368</v>
      </c>
      <c r="L3092" s="13">
        <f t="shared" si="291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11">
        <f t="shared" si="288"/>
        <v>5.0808888888888886</v>
      </c>
      <c r="R3092" s="7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15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290"/>
        <v>42566.948414351849</v>
      </c>
      <c r="L3093" s="13">
        <f t="shared" si="291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11">
        <f t="shared" si="288"/>
        <v>15.920000000000002</v>
      </c>
      <c r="R3093" s="7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1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290"/>
        <v>42255.619351851856</v>
      </c>
      <c r="L3094" s="13">
        <f t="shared" si="291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11">
        <f t="shared" si="288"/>
        <v>1.1831900000000002</v>
      </c>
      <c r="R3094" s="7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15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290"/>
        <v>41760.909039351849</v>
      </c>
      <c r="L3095" s="13">
        <f t="shared" si="291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11">
        <f t="shared" si="288"/>
        <v>22.75</v>
      </c>
      <c r="R3095" s="7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1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290"/>
        <v>42207.795787037037</v>
      </c>
      <c r="L3096" s="13">
        <f t="shared" si="291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11">
        <f t="shared" si="288"/>
        <v>2.5000000000000001E-2</v>
      </c>
      <c r="R3096" s="7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1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290"/>
        <v>42523.025231481486</v>
      </c>
      <c r="L3097" s="13">
        <f t="shared" si="291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11">
        <f t="shared" si="288"/>
        <v>0.33512064343163539</v>
      </c>
      <c r="R3097" s="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1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290"/>
        <v>42114.825532407413</v>
      </c>
      <c r="L3098" s="13">
        <f t="shared" si="291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11">
        <f t="shared" si="288"/>
        <v>3.9750000000000001</v>
      </c>
      <c r="R3098" s="7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15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290"/>
        <v>42629.503483796296</v>
      </c>
      <c r="L3099" s="13">
        <f t="shared" si="291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11">
        <f t="shared" si="288"/>
        <v>17.150000000000002</v>
      </c>
      <c r="R3099" s="7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15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290"/>
        <v>42359.792233796295</v>
      </c>
      <c r="L3100" s="13">
        <f t="shared" si="291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11">
        <f t="shared" si="288"/>
        <v>3.6080041046690612</v>
      </c>
      <c r="R3100" s="7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15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290"/>
        <v>42382.189710648148</v>
      </c>
      <c r="L3101" s="13">
        <f t="shared" si="291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11">
        <f t="shared" si="288"/>
        <v>13.900000000000002</v>
      </c>
      <c r="R3101" s="7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15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290"/>
        <v>41902.622395833336</v>
      </c>
      <c r="L3102" s="13">
        <f t="shared" si="291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11">
        <f t="shared" si="288"/>
        <v>15.225</v>
      </c>
      <c r="R3102" s="7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15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290"/>
        <v>42171.383530092593</v>
      </c>
      <c r="L3103" s="13">
        <f t="shared" si="291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11">
        <f t="shared" si="288"/>
        <v>12</v>
      </c>
      <c r="R3103" s="7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15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290"/>
        <v>42555.340486111112</v>
      </c>
      <c r="L3104" s="13">
        <f t="shared" si="291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11">
        <f t="shared" si="288"/>
        <v>39.112499999999997</v>
      </c>
      <c r="R3104" s="7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15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290"/>
        <v>42107.156319444446</v>
      </c>
      <c r="L3105" s="13">
        <f t="shared" si="291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11">
        <f t="shared" si="288"/>
        <v>0.26829268292682928</v>
      </c>
      <c r="R3105" s="7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15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290"/>
        <v>42006.908692129626</v>
      </c>
      <c r="L3106" s="13">
        <f t="shared" si="291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11">
        <f t="shared" si="288"/>
        <v>29.625</v>
      </c>
      <c r="R3106" s="7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1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290"/>
        <v>41876.718935185185</v>
      </c>
      <c r="L3107" s="13">
        <f t="shared" si="291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11">
        <f t="shared" si="288"/>
        <v>42.360992301112063</v>
      </c>
      <c r="R3107" s="7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15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290"/>
        <v>42241.429120370376</v>
      </c>
      <c r="L3108" s="13">
        <f t="shared" si="291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11">
        <f t="shared" si="288"/>
        <v>4.1000000000000005</v>
      </c>
      <c r="R3108" s="7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15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290"/>
        <v>42128.814247685179</v>
      </c>
      <c r="L3109" s="13">
        <f t="shared" si="291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11">
        <f t="shared" si="288"/>
        <v>19.762499999999999</v>
      </c>
      <c r="R3109" s="7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5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290"/>
        <v>42062.680486111116</v>
      </c>
      <c r="L3110" s="13">
        <f t="shared" si="291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11">
        <f t="shared" si="288"/>
        <v>5.1999999999999998E-2</v>
      </c>
      <c r="R3110" s="7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15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290"/>
        <v>41844.125115740739</v>
      </c>
      <c r="L3111" s="13">
        <f t="shared" si="291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11">
        <f t="shared" si="288"/>
        <v>25.030188679245285</v>
      </c>
      <c r="R3111" s="7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1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290"/>
        <v>42745.031469907408</v>
      </c>
      <c r="L3112" s="13">
        <f t="shared" si="291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11">
        <f t="shared" si="288"/>
        <v>0.04</v>
      </c>
      <c r="R3112" s="7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1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290"/>
        <v>41885.595138888886</v>
      </c>
      <c r="L3113" s="13">
        <f t="shared" si="291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11">
        <f t="shared" si="288"/>
        <v>26.640000000000004</v>
      </c>
      <c r="R3113" s="7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15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290"/>
        <v>42615.121921296297</v>
      </c>
      <c r="L3114" s="13">
        <f t="shared" si="291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11">
        <f t="shared" si="288"/>
        <v>4.7363636363636363</v>
      </c>
      <c r="R3114" s="7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15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290"/>
        <v>42081.731273148151</v>
      </c>
      <c r="L3115" s="13">
        <f t="shared" si="291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11">
        <f t="shared" si="288"/>
        <v>4.2435339894712749</v>
      </c>
      <c r="R3115" s="7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15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290"/>
        <v>41843.632523148146</v>
      </c>
      <c r="L3116" s="13">
        <f t="shared" si="291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11">
        <f t="shared" si="288"/>
        <v>0</v>
      </c>
      <c r="R3116" s="7">
        <f t="shared" si="289"/>
        <v>0</v>
      </c>
      <c r="S3116" t="str">
        <f t="shared" si="292"/>
        <v>theater</v>
      </c>
      <c r="T3116" t="str">
        <f t="shared" si="293"/>
        <v>spaces</v>
      </c>
    </row>
    <row r="3117" spans="1:20" ht="15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290"/>
        <v>42496.447071759263</v>
      </c>
      <c r="L3117" s="13">
        <f t="shared" si="291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11">
        <f t="shared" si="288"/>
        <v>3</v>
      </c>
      <c r="R3117" s="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1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290"/>
        <v>42081.515335648146</v>
      </c>
      <c r="L3118" s="13">
        <f t="shared" si="291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11">
        <f t="shared" si="288"/>
        <v>57.333333333333336</v>
      </c>
      <c r="R3118" s="7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1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290"/>
        <v>42509.374537037031</v>
      </c>
      <c r="L3119" s="13">
        <f t="shared" si="291"/>
        <v>42517.55</v>
      </c>
      <c r="M3119" t="b">
        <v>0</v>
      </c>
      <c r="N3119">
        <v>1</v>
      </c>
      <c r="O3119" t="b">
        <v>0</v>
      </c>
      <c r="P3119" t="s">
        <v>8303</v>
      </c>
      <c r="Q3119" s="11">
        <f t="shared" si="288"/>
        <v>0.1</v>
      </c>
      <c r="R3119" s="7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15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290"/>
        <v>42534.649571759262</v>
      </c>
      <c r="L3120" s="13">
        <f t="shared" si="291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11">
        <f t="shared" si="288"/>
        <v>0.31</v>
      </c>
      <c r="R3120" s="7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15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290"/>
        <v>42060.04550925926</v>
      </c>
      <c r="L3121" s="13">
        <f t="shared" si="291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11">
        <f t="shared" si="288"/>
        <v>0.05</v>
      </c>
      <c r="R3121" s="7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1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290"/>
        <v>42435.942083333335</v>
      </c>
      <c r="L3122" s="13">
        <f t="shared" si="291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11">
        <f t="shared" si="288"/>
        <v>9.8461538461538465E-3</v>
      </c>
      <c r="R3122" s="7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1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290"/>
        <v>41848.679803240739</v>
      </c>
      <c r="L3123" s="13">
        <f t="shared" si="291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11">
        <f t="shared" si="288"/>
        <v>0.66666666666666674</v>
      </c>
      <c r="R3123" s="7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290"/>
        <v>42678.932083333333</v>
      </c>
      <c r="L3124" s="13">
        <f t="shared" si="291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11">
        <f t="shared" si="288"/>
        <v>58.291457286432156</v>
      </c>
      <c r="R3124" s="7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15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290"/>
        <v>42530.993032407408</v>
      </c>
      <c r="L3125" s="13">
        <f t="shared" si="291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11">
        <f t="shared" si="288"/>
        <v>68.153599999999997</v>
      </c>
      <c r="R3125" s="7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1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290"/>
        <v>41977.780104166668</v>
      </c>
      <c r="L3126" s="13">
        <f t="shared" si="291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11">
        <f t="shared" si="288"/>
        <v>3.2499999999999999E-3</v>
      </c>
      <c r="R3126" s="7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290"/>
        <v>42346.20685185185</v>
      </c>
      <c r="L3127" s="13">
        <f t="shared" si="291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11">
        <f t="shared" si="288"/>
        <v>0</v>
      </c>
      <c r="R3127" s="7">
        <f t="shared" si="289"/>
        <v>0</v>
      </c>
      <c r="S3127" t="str">
        <f t="shared" si="292"/>
        <v>theater</v>
      </c>
      <c r="T3127" t="str">
        <f t="shared" si="293"/>
        <v>spaces</v>
      </c>
    </row>
    <row r="3128" spans="1:20" ht="15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290"/>
        <v>42427.01807870371</v>
      </c>
      <c r="L3128" s="13">
        <f t="shared" si="291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11">
        <f t="shared" si="288"/>
        <v>4.16</v>
      </c>
      <c r="R3128" s="7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15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290"/>
        <v>42034.856817129628</v>
      </c>
      <c r="L3129" s="13">
        <f t="shared" si="291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11">
        <f t="shared" si="288"/>
        <v>0</v>
      </c>
      <c r="R3129" s="7">
        <f t="shared" si="289"/>
        <v>0</v>
      </c>
      <c r="S3129" t="str">
        <f t="shared" si="292"/>
        <v>theater</v>
      </c>
      <c r="T3129" t="str">
        <f t="shared" si="293"/>
        <v>spaces</v>
      </c>
    </row>
    <row r="3130" spans="1:20" ht="15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290"/>
        <v>42780.825706018513</v>
      </c>
      <c r="L3130" s="13">
        <f t="shared" si="291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11">
        <f t="shared" si="288"/>
        <v>108.60666666666667</v>
      </c>
      <c r="R3130" s="7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15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290"/>
        <v>42803.842812499999</v>
      </c>
      <c r="L3131" s="13">
        <f t="shared" si="291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11">
        <f t="shared" si="288"/>
        <v>0.8</v>
      </c>
      <c r="R3131" s="7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15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290"/>
        <v>42808.640231481477</v>
      </c>
      <c r="L3132" s="13">
        <f t="shared" si="291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11">
        <f t="shared" si="288"/>
        <v>3.75</v>
      </c>
      <c r="R3132" s="7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15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290"/>
        <v>42803.579224537039</v>
      </c>
      <c r="L3133" s="13">
        <f t="shared" si="291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11">
        <f t="shared" si="288"/>
        <v>15.731707317073171</v>
      </c>
      <c r="R3133" s="7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15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290"/>
        <v>42786.350231481483</v>
      </c>
      <c r="L3134" s="13">
        <f t="shared" si="291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11">
        <f t="shared" si="288"/>
        <v>3.3333333333333333E-2</v>
      </c>
      <c r="R3134" s="7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1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290"/>
        <v>42788.565208333333</v>
      </c>
      <c r="L3135" s="13">
        <f t="shared" si="291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11">
        <f t="shared" si="288"/>
        <v>108</v>
      </c>
      <c r="R3135" s="7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1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290"/>
        <v>42800.720127314817</v>
      </c>
      <c r="L3136" s="13">
        <f t="shared" si="291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11">
        <f t="shared" si="288"/>
        <v>22.5</v>
      </c>
      <c r="R3136" s="7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15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290"/>
        <v>42807.151863425926</v>
      </c>
      <c r="L3137" s="13">
        <f t="shared" si="291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11">
        <f t="shared" si="288"/>
        <v>20.849420849420849</v>
      </c>
      <c r="R3137" s="7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1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290"/>
        <v>42789.462430555555</v>
      </c>
      <c r="L3138" s="13">
        <f t="shared" si="291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11">
        <f t="shared" ref="Q3138:Q3201" si="294">(E3138/D3138)*100</f>
        <v>127.8</v>
      </c>
      <c r="R3138" s="7">
        <f t="shared" ref="R3138:R3201" si="295">IFERROR(E3138/N3138,0)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1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296">(((J3139/60)/60)/24)+DATE(1970,1,1)</f>
        <v>42807.885057870371</v>
      </c>
      <c r="L3139" s="13">
        <f t="shared" ref="L3139:L3202" si="2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11">
        <f t="shared" si="294"/>
        <v>3.3333333333333335</v>
      </c>
      <c r="R3139" s="7">
        <f t="shared" si="295"/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RIGHT(P3139,LEN(P3139)-SEARCH("/",P3139))</f>
        <v>plays</v>
      </c>
    </row>
    <row r="3140" spans="1:20" ht="1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296"/>
        <v>42809.645914351851</v>
      </c>
      <c r="L3140" s="13">
        <f t="shared" si="2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11">
        <f t="shared" si="294"/>
        <v>0</v>
      </c>
      <c r="R3140" s="7">
        <f t="shared" si="295"/>
        <v>0</v>
      </c>
      <c r="S3140" t="str">
        <f t="shared" si="298"/>
        <v>theater</v>
      </c>
      <c r="T3140" t="str">
        <f t="shared" si="299"/>
        <v>plays</v>
      </c>
    </row>
    <row r="3141" spans="1:20" ht="15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296"/>
        <v>42785.270370370374</v>
      </c>
      <c r="L3141" s="13">
        <f t="shared" si="2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11">
        <f t="shared" si="294"/>
        <v>5.4</v>
      </c>
      <c r="R3141" s="7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15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296"/>
        <v>42802.718784722223</v>
      </c>
      <c r="L3142" s="13">
        <f t="shared" si="2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11">
        <f t="shared" si="294"/>
        <v>0.96</v>
      </c>
      <c r="R3142" s="7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15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296"/>
        <v>42800.753333333334</v>
      </c>
      <c r="L3143" s="13">
        <f t="shared" si="2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11">
        <f t="shared" si="294"/>
        <v>51.6</v>
      </c>
      <c r="R3143" s="7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1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296"/>
        <v>42783.513182870374</v>
      </c>
      <c r="L3144" s="13">
        <f t="shared" si="2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11">
        <f t="shared" si="294"/>
        <v>1.6363636363636365</v>
      </c>
      <c r="R3144" s="7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1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296"/>
        <v>42808.358287037037</v>
      </c>
      <c r="L3145" s="13">
        <f t="shared" si="2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11">
        <f t="shared" si="294"/>
        <v>0</v>
      </c>
      <c r="R3145" s="7">
        <f t="shared" si="295"/>
        <v>0</v>
      </c>
      <c r="S3145" t="str">
        <f t="shared" si="298"/>
        <v>theater</v>
      </c>
      <c r="T3145" t="str">
        <f t="shared" si="299"/>
        <v>plays</v>
      </c>
    </row>
    <row r="3146" spans="1:20" ht="15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296"/>
        <v>42796.538275462968</v>
      </c>
      <c r="L3146" s="13">
        <f t="shared" si="297"/>
        <v>42813.25</v>
      </c>
      <c r="M3146" t="b">
        <v>0</v>
      </c>
      <c r="N3146">
        <v>30</v>
      </c>
      <c r="O3146" t="b">
        <v>0</v>
      </c>
      <c r="P3146" t="s">
        <v>8271</v>
      </c>
      <c r="Q3146" s="11">
        <f t="shared" si="294"/>
        <v>75.400000000000006</v>
      </c>
      <c r="R3146" s="7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1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296"/>
        <v>42762.040902777779</v>
      </c>
      <c r="L3147" s="13">
        <f t="shared" si="2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11">
        <f t="shared" si="294"/>
        <v>0</v>
      </c>
      <c r="R3147" s="7">
        <f t="shared" si="295"/>
        <v>0</v>
      </c>
      <c r="S3147" t="str">
        <f t="shared" si="298"/>
        <v>theater</v>
      </c>
      <c r="T3147" t="str">
        <f t="shared" si="299"/>
        <v>plays</v>
      </c>
    </row>
    <row r="3148" spans="1:20" ht="15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296"/>
        <v>42796.682476851856</v>
      </c>
      <c r="L3148" s="13">
        <f t="shared" si="2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11">
        <f t="shared" si="294"/>
        <v>10.5</v>
      </c>
      <c r="R3148" s="7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15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296"/>
        <v>41909.969386574077</v>
      </c>
      <c r="L3149" s="13">
        <f t="shared" si="2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11">
        <f t="shared" si="294"/>
        <v>117.52499999999999</v>
      </c>
      <c r="R3149" s="7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15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296"/>
        <v>41891.665324074071</v>
      </c>
      <c r="L3150" s="13">
        <f t="shared" si="2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11">
        <f t="shared" si="294"/>
        <v>131.16666666666669</v>
      </c>
      <c r="R3150" s="7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15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296"/>
        <v>41226.017361111109</v>
      </c>
      <c r="L3151" s="13">
        <f t="shared" si="2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11">
        <f t="shared" si="294"/>
        <v>104</v>
      </c>
      <c r="R3151" s="7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15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296"/>
        <v>40478.263923611114</v>
      </c>
      <c r="L3152" s="13">
        <f t="shared" si="2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11">
        <f t="shared" si="294"/>
        <v>101</v>
      </c>
      <c r="R3152" s="7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1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296"/>
        <v>41862.83997685185</v>
      </c>
      <c r="L3153" s="13">
        <f t="shared" si="2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11">
        <f t="shared" si="294"/>
        <v>100.4</v>
      </c>
      <c r="R3153" s="7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1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296"/>
        <v>41550.867673611108</v>
      </c>
      <c r="L3154" s="13">
        <f t="shared" si="2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11">
        <f t="shared" si="294"/>
        <v>105.95454545454545</v>
      </c>
      <c r="R3154" s="7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1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296"/>
        <v>40633.154363425929</v>
      </c>
      <c r="L3155" s="13">
        <f t="shared" si="2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11">
        <f t="shared" si="294"/>
        <v>335.58333333333337</v>
      </c>
      <c r="R3155" s="7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15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296"/>
        <v>40970.875671296293</v>
      </c>
      <c r="L3156" s="13">
        <f t="shared" si="2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11">
        <f t="shared" si="294"/>
        <v>112.92857142857142</v>
      </c>
      <c r="R3156" s="7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1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296"/>
        <v>41233.499131944445</v>
      </c>
      <c r="L3157" s="13">
        <f t="shared" si="2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11">
        <f t="shared" si="294"/>
        <v>188.50460000000001</v>
      </c>
      <c r="R3157" s="7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15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296"/>
        <v>41026.953055555554</v>
      </c>
      <c r="L3158" s="13">
        <f t="shared" si="2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11">
        <f t="shared" si="294"/>
        <v>101.81818181818181</v>
      </c>
      <c r="R3158" s="7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15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296"/>
        <v>41829.788252314815</v>
      </c>
      <c r="L3159" s="13">
        <f t="shared" si="2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11">
        <f t="shared" si="294"/>
        <v>101</v>
      </c>
      <c r="R3159" s="7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15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296"/>
        <v>41447.839722222219</v>
      </c>
      <c r="L3160" s="13">
        <f t="shared" si="2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11">
        <f t="shared" si="294"/>
        <v>113.99999999999999</v>
      </c>
      <c r="R3160" s="7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1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296"/>
        <v>40884.066678240742</v>
      </c>
      <c r="L3161" s="13">
        <f t="shared" si="2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11">
        <f t="shared" si="294"/>
        <v>133.48133333333334</v>
      </c>
      <c r="R3161" s="7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1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296"/>
        <v>41841.26489583333</v>
      </c>
      <c r="L3162" s="13">
        <f t="shared" si="2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11">
        <f t="shared" si="294"/>
        <v>101.53333333333335</v>
      </c>
      <c r="R3162" s="7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1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296"/>
        <v>41897.536134259259</v>
      </c>
      <c r="L3163" s="13">
        <f t="shared" si="2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11">
        <f t="shared" si="294"/>
        <v>105.1</v>
      </c>
      <c r="R3163" s="7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15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296"/>
        <v>41799.685902777775</v>
      </c>
      <c r="L3164" s="13">
        <f t="shared" si="2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11">
        <f t="shared" si="294"/>
        <v>127.15</v>
      </c>
      <c r="R3164" s="7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1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296"/>
        <v>41775.753761574073</v>
      </c>
      <c r="L3165" s="13">
        <f t="shared" si="2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11">
        <f t="shared" si="294"/>
        <v>111.15384615384616</v>
      </c>
      <c r="R3165" s="7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15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296"/>
        <v>41766.80572916667</v>
      </c>
      <c r="L3166" s="13">
        <f t="shared" si="2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11">
        <f t="shared" si="294"/>
        <v>106.76</v>
      </c>
      <c r="R3166" s="7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15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296"/>
        <v>40644.159259259257</v>
      </c>
      <c r="L3167" s="13">
        <f t="shared" si="2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11">
        <f t="shared" si="294"/>
        <v>162.66666666666666</v>
      </c>
      <c r="R3167" s="7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15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296"/>
        <v>41940.69158564815</v>
      </c>
      <c r="L3168" s="13">
        <f t="shared" si="2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11">
        <f t="shared" si="294"/>
        <v>160.22808571428573</v>
      </c>
      <c r="R3168" s="7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15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296"/>
        <v>41839.175706018519</v>
      </c>
      <c r="L3169" s="13">
        <f t="shared" si="2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11">
        <f t="shared" si="294"/>
        <v>116.16666666666666</v>
      </c>
      <c r="R3169" s="7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15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296"/>
        <v>41772.105937500004</v>
      </c>
      <c r="L3170" s="13">
        <f t="shared" si="2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11">
        <f t="shared" si="294"/>
        <v>124.2</v>
      </c>
      <c r="R3170" s="7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15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296"/>
        <v>41591.737974537034</v>
      </c>
      <c r="L3171" s="13">
        <f t="shared" si="2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11">
        <f t="shared" si="294"/>
        <v>103.01249999999999</v>
      </c>
      <c r="R3171" s="7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1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296"/>
        <v>41789.080370370371</v>
      </c>
      <c r="L3172" s="13">
        <f t="shared" si="2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11">
        <f t="shared" si="294"/>
        <v>112.25</v>
      </c>
      <c r="R3172" s="7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1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296"/>
        <v>42466.608310185184</v>
      </c>
      <c r="L3173" s="13">
        <f t="shared" si="2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11">
        <f t="shared" si="294"/>
        <v>108.8142857142857</v>
      </c>
      <c r="R3173" s="7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1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296"/>
        <v>40923.729953703703</v>
      </c>
      <c r="L3174" s="13">
        <f t="shared" si="2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11">
        <f t="shared" si="294"/>
        <v>114.99999999999999</v>
      </c>
      <c r="R3174" s="7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15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296"/>
        <v>41878.878379629627</v>
      </c>
      <c r="L3175" s="13">
        <f t="shared" si="2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11">
        <f t="shared" si="294"/>
        <v>103</v>
      </c>
      <c r="R3175" s="7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15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296"/>
        <v>41862.864675925928</v>
      </c>
      <c r="L3176" s="13">
        <f t="shared" si="2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11">
        <f t="shared" si="294"/>
        <v>101.13333333333334</v>
      </c>
      <c r="R3176" s="7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15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296"/>
        <v>40531.886886574073</v>
      </c>
      <c r="L3177" s="13">
        <f t="shared" si="2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11">
        <f t="shared" si="294"/>
        <v>109.55999999999999</v>
      </c>
      <c r="R3177" s="7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15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296"/>
        <v>41477.930914351848</v>
      </c>
      <c r="L3178" s="13">
        <f t="shared" si="297"/>
        <v>41504.625</v>
      </c>
      <c r="M3178" t="b">
        <v>1</v>
      </c>
      <c r="N3178">
        <v>55</v>
      </c>
      <c r="O3178" t="b">
        <v>1</v>
      </c>
      <c r="P3178" t="s">
        <v>8271</v>
      </c>
      <c r="Q3178" s="11">
        <f t="shared" si="294"/>
        <v>114.8421052631579</v>
      </c>
      <c r="R3178" s="7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1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296"/>
        <v>41781.666770833333</v>
      </c>
      <c r="L3179" s="13">
        <f t="shared" si="2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11">
        <f t="shared" si="294"/>
        <v>117.39999999999999</v>
      </c>
      <c r="R3179" s="7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1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296"/>
        <v>41806.605034722219</v>
      </c>
      <c r="L3180" s="13">
        <f t="shared" si="2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11">
        <f t="shared" si="294"/>
        <v>171.73333333333335</v>
      </c>
      <c r="R3180" s="7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1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296"/>
        <v>41375.702210648145</v>
      </c>
      <c r="L3181" s="13">
        <f t="shared" si="2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11">
        <f t="shared" si="294"/>
        <v>114.16238095238094</v>
      </c>
      <c r="R3181" s="7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1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296"/>
        <v>41780.412604166668</v>
      </c>
      <c r="L3182" s="13">
        <f t="shared" si="2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11">
        <f t="shared" si="294"/>
        <v>119.75</v>
      </c>
      <c r="R3182" s="7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1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296"/>
        <v>41779.310034722221</v>
      </c>
      <c r="L3183" s="13">
        <f t="shared" si="2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11">
        <f t="shared" si="294"/>
        <v>109.00000000000001</v>
      </c>
      <c r="R3183" s="7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15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296"/>
        <v>40883.949317129627</v>
      </c>
      <c r="L3184" s="13">
        <f t="shared" si="2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11">
        <f t="shared" si="294"/>
        <v>100.88571428571429</v>
      </c>
      <c r="R3184" s="7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1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296"/>
        <v>41491.79478009259</v>
      </c>
      <c r="L3185" s="13">
        <f t="shared" si="2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11">
        <f t="shared" si="294"/>
        <v>109.00000000000001</v>
      </c>
      <c r="R3185" s="7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1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296"/>
        <v>41791.993414351848</v>
      </c>
      <c r="L3186" s="13">
        <f t="shared" si="2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11">
        <f t="shared" si="294"/>
        <v>107.20930232558139</v>
      </c>
      <c r="R3186" s="7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1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296"/>
        <v>41829.977326388893</v>
      </c>
      <c r="L3187" s="13">
        <f t="shared" si="2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11">
        <f t="shared" si="294"/>
        <v>100</v>
      </c>
      <c r="R3187" s="7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1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296"/>
        <v>41868.924050925925</v>
      </c>
      <c r="L3188" s="13">
        <f t="shared" si="297"/>
        <v>41898.875</v>
      </c>
      <c r="M3188" t="b">
        <v>1</v>
      </c>
      <c r="N3188">
        <v>70</v>
      </c>
      <c r="O3188" t="b">
        <v>1</v>
      </c>
      <c r="P3188" t="s">
        <v>8271</v>
      </c>
      <c r="Q3188" s="11">
        <f t="shared" si="294"/>
        <v>102.18750000000001</v>
      </c>
      <c r="R3188" s="7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15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296"/>
        <v>41835.666354166664</v>
      </c>
      <c r="L3189" s="13">
        <f t="shared" si="2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11">
        <f t="shared" si="294"/>
        <v>116.29333333333334</v>
      </c>
      <c r="R3189" s="7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1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296"/>
        <v>42144.415532407409</v>
      </c>
      <c r="L3190" s="13">
        <f t="shared" si="2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11">
        <f t="shared" si="294"/>
        <v>65</v>
      </c>
      <c r="R3190" s="7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15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296"/>
        <v>42118.346435185187</v>
      </c>
      <c r="L3191" s="13">
        <f t="shared" si="2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11">
        <f t="shared" si="294"/>
        <v>12.327272727272726</v>
      </c>
      <c r="R3191" s="7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1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296"/>
        <v>42683.151331018518</v>
      </c>
      <c r="L3192" s="13">
        <f t="shared" si="2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11">
        <f t="shared" si="294"/>
        <v>0</v>
      </c>
      <c r="R3192" s="7">
        <f t="shared" si="295"/>
        <v>0</v>
      </c>
      <c r="S3192" t="str">
        <f t="shared" si="298"/>
        <v>theater</v>
      </c>
      <c r="T3192" t="str">
        <f t="shared" si="299"/>
        <v>musical</v>
      </c>
    </row>
    <row r="3193" spans="1:20" ht="1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296"/>
        <v>42538.755428240736</v>
      </c>
      <c r="L3193" s="13">
        <f t="shared" si="2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11">
        <f t="shared" si="294"/>
        <v>4.0266666666666664</v>
      </c>
      <c r="R3193" s="7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1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296"/>
        <v>42018.94049768518</v>
      </c>
      <c r="L3194" s="13">
        <f t="shared" si="2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11">
        <f t="shared" si="294"/>
        <v>1.02</v>
      </c>
      <c r="R3194" s="7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1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296"/>
        <v>42010.968240740738</v>
      </c>
      <c r="L3195" s="13">
        <f t="shared" si="2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11">
        <f t="shared" si="294"/>
        <v>11.74</v>
      </c>
      <c r="R3195" s="7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15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296"/>
        <v>42182.062476851846</v>
      </c>
      <c r="L3196" s="13">
        <f t="shared" si="2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11">
        <f t="shared" si="294"/>
        <v>0</v>
      </c>
      <c r="R3196" s="7">
        <f t="shared" si="295"/>
        <v>0</v>
      </c>
      <c r="S3196" t="str">
        <f t="shared" si="298"/>
        <v>theater</v>
      </c>
      <c r="T3196" t="str">
        <f t="shared" si="299"/>
        <v>musical</v>
      </c>
    </row>
    <row r="3197" spans="1:20" ht="15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296"/>
        <v>42017.594236111108</v>
      </c>
      <c r="L3197" s="13">
        <f t="shared" si="2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11">
        <f t="shared" si="294"/>
        <v>59.142857142857139</v>
      </c>
      <c r="R3197" s="7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1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296"/>
        <v>42157.598090277781</v>
      </c>
      <c r="L3198" s="13">
        <f t="shared" si="2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11">
        <f t="shared" si="294"/>
        <v>0.06</v>
      </c>
      <c r="R3198" s="7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1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296"/>
        <v>42009.493263888886</v>
      </c>
      <c r="L3199" s="13">
        <f t="shared" si="2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11">
        <f t="shared" si="294"/>
        <v>11.450000000000001</v>
      </c>
      <c r="R3199" s="7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15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296"/>
        <v>42013.424502314811</v>
      </c>
      <c r="L3200" s="13">
        <f t="shared" si="2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11">
        <f t="shared" si="294"/>
        <v>0.36666666666666664</v>
      </c>
      <c r="R3200" s="7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1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296"/>
        <v>41858.761782407404</v>
      </c>
      <c r="L3201" s="13">
        <f t="shared" si="297"/>
        <v>41888.875</v>
      </c>
      <c r="M3201" t="b">
        <v>0</v>
      </c>
      <c r="N3201">
        <v>53</v>
      </c>
      <c r="O3201" t="b">
        <v>0</v>
      </c>
      <c r="P3201" t="s">
        <v>8305</v>
      </c>
      <c r="Q3201" s="11">
        <f t="shared" si="294"/>
        <v>52.16</v>
      </c>
      <c r="R3201" s="7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15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296"/>
        <v>42460.320613425924</v>
      </c>
      <c r="L3202" s="13">
        <f t="shared" si="2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11">
        <f t="shared" ref="Q3202:Q3265" si="300">(E3202/D3202)*100</f>
        <v>2E-3</v>
      </c>
      <c r="R3202" s="7">
        <f t="shared" ref="R3202:R3265" si="301">IFERROR(E3202/N3202,0)</f>
        <v>1</v>
      </c>
      <c r="S3202" t="str">
        <f t="shared" si="298"/>
        <v>theater</v>
      </c>
      <c r="T3202" t="str">
        <f t="shared" si="299"/>
        <v>musical</v>
      </c>
    </row>
    <row r="3203" spans="1:20" ht="1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302">(((J3203/60)/60)/24)+DATE(1970,1,1)</f>
        <v>41861.767094907409</v>
      </c>
      <c r="L3203" s="13">
        <f t="shared" ref="L3203:L3266" si="303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11">
        <f t="shared" si="300"/>
        <v>1.25</v>
      </c>
      <c r="R3203" s="7">
        <f t="shared" si="301"/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RIGHT(P3203,LEN(P3203)-SEARCH("/",P3203))</f>
        <v>musical</v>
      </c>
    </row>
    <row r="3204" spans="1:20" ht="1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302"/>
        <v>42293.853541666671</v>
      </c>
      <c r="L3204" s="13">
        <f t="shared" si="3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11">
        <f t="shared" si="300"/>
        <v>54.52</v>
      </c>
      <c r="R3204" s="7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1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302"/>
        <v>42242.988680555558</v>
      </c>
      <c r="L3205" s="13">
        <f t="shared" si="3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11">
        <f t="shared" si="300"/>
        <v>25</v>
      </c>
      <c r="R3205" s="7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15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302"/>
        <v>42172.686099537037</v>
      </c>
      <c r="L3206" s="13">
        <f t="shared" si="3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11">
        <f t="shared" si="300"/>
        <v>0</v>
      </c>
      <c r="R3206" s="7">
        <f t="shared" si="301"/>
        <v>0</v>
      </c>
      <c r="S3206" t="str">
        <f t="shared" si="304"/>
        <v>theater</v>
      </c>
      <c r="T3206" t="str">
        <f t="shared" si="305"/>
        <v>musical</v>
      </c>
    </row>
    <row r="3207" spans="1:20" ht="1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302"/>
        <v>42095.374675925923</v>
      </c>
      <c r="L3207" s="13">
        <f t="shared" si="3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11">
        <f t="shared" si="300"/>
        <v>3.4125000000000001</v>
      </c>
      <c r="R3207" s="7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15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302"/>
        <v>42236.276053240741</v>
      </c>
      <c r="L3208" s="13">
        <f t="shared" si="3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11">
        <f t="shared" si="300"/>
        <v>0</v>
      </c>
      <c r="R3208" s="7">
        <f t="shared" si="301"/>
        <v>0</v>
      </c>
      <c r="S3208" t="str">
        <f t="shared" si="304"/>
        <v>theater</v>
      </c>
      <c r="T3208" t="str">
        <f t="shared" si="305"/>
        <v>musical</v>
      </c>
    </row>
    <row r="3209" spans="1:20" ht="15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302"/>
        <v>42057.277858796297</v>
      </c>
      <c r="L3209" s="13">
        <f t="shared" si="3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11">
        <f t="shared" si="300"/>
        <v>46.36363636363636</v>
      </c>
      <c r="R3209" s="7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1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302"/>
        <v>41827.605057870373</v>
      </c>
      <c r="L3210" s="13">
        <f t="shared" si="3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11">
        <f t="shared" si="300"/>
        <v>103.49999999999999</v>
      </c>
      <c r="R3210" s="7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1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302"/>
        <v>41778.637245370373</v>
      </c>
      <c r="L3211" s="13">
        <f t="shared" si="3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11">
        <f t="shared" si="300"/>
        <v>119.32315789473684</v>
      </c>
      <c r="R3211" s="7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15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302"/>
        <v>41013.936562499999</v>
      </c>
      <c r="L3212" s="13">
        <f t="shared" si="3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11">
        <f t="shared" si="300"/>
        <v>125.76666666666667</v>
      </c>
      <c r="R3212" s="7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15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302"/>
        <v>41834.586574074077</v>
      </c>
      <c r="L3213" s="13">
        <f t="shared" si="3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11">
        <f t="shared" si="300"/>
        <v>119.74347826086958</v>
      </c>
      <c r="R3213" s="7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15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302"/>
        <v>41829.795729166668</v>
      </c>
      <c r="L3214" s="13">
        <f t="shared" si="3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11">
        <f t="shared" si="300"/>
        <v>126.25</v>
      </c>
      <c r="R3214" s="7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1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302"/>
        <v>42171.763414351852</v>
      </c>
      <c r="L3215" s="13">
        <f t="shared" si="3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11">
        <f t="shared" si="300"/>
        <v>100.11666666666667</v>
      </c>
      <c r="R3215" s="7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1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302"/>
        <v>42337.792511574073</v>
      </c>
      <c r="L3216" s="13">
        <f t="shared" si="3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11">
        <f t="shared" si="300"/>
        <v>102.13333333333334</v>
      </c>
      <c r="R3216" s="7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15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302"/>
        <v>42219.665173611109</v>
      </c>
      <c r="L3217" s="13">
        <f t="shared" si="3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11">
        <f t="shared" si="300"/>
        <v>100.35142857142858</v>
      </c>
      <c r="R3217" s="7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1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302"/>
        <v>42165.462627314817</v>
      </c>
      <c r="L3218" s="13">
        <f t="shared" si="3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11">
        <f t="shared" si="300"/>
        <v>100.05</v>
      </c>
      <c r="R3218" s="7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15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302"/>
        <v>42648.546111111107</v>
      </c>
      <c r="L3219" s="13">
        <f t="shared" si="3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11">
        <f t="shared" si="300"/>
        <v>116.02222222222223</v>
      </c>
      <c r="R3219" s="7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1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302"/>
        <v>41971.002152777779</v>
      </c>
      <c r="L3220" s="13">
        <f t="shared" si="303"/>
        <v>42004</v>
      </c>
      <c r="M3220" t="b">
        <v>1</v>
      </c>
      <c r="N3220">
        <v>184</v>
      </c>
      <c r="O3220" t="b">
        <v>1</v>
      </c>
      <c r="P3220" t="s">
        <v>8271</v>
      </c>
      <c r="Q3220" s="11">
        <f t="shared" si="300"/>
        <v>102.1</v>
      </c>
      <c r="R3220" s="7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1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302"/>
        <v>42050.983182870375</v>
      </c>
      <c r="L3221" s="13">
        <f t="shared" si="3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11">
        <f t="shared" si="300"/>
        <v>100.11000000000001</v>
      </c>
      <c r="R3221" s="7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15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302"/>
        <v>42772.833379629628</v>
      </c>
      <c r="L3222" s="13">
        <f t="shared" si="303"/>
        <v>42806.875</v>
      </c>
      <c r="M3222" t="b">
        <v>1</v>
      </c>
      <c r="N3222">
        <v>59</v>
      </c>
      <c r="O3222" t="b">
        <v>1</v>
      </c>
      <c r="P3222" t="s">
        <v>8271</v>
      </c>
      <c r="Q3222" s="11">
        <f t="shared" si="300"/>
        <v>100.84</v>
      </c>
      <c r="R3222" s="7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1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302"/>
        <v>42155.696793981479</v>
      </c>
      <c r="L3223" s="13">
        <f t="shared" si="3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11">
        <f t="shared" si="300"/>
        <v>103.42499999999998</v>
      </c>
      <c r="R3223" s="7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1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302"/>
        <v>42270.582141203704</v>
      </c>
      <c r="L3224" s="13">
        <f t="shared" si="3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11">
        <f t="shared" si="300"/>
        <v>124.8</v>
      </c>
      <c r="R3224" s="7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15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302"/>
        <v>42206.835370370376</v>
      </c>
      <c r="L3225" s="13">
        <f t="shared" si="3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11">
        <f t="shared" si="300"/>
        <v>109.51612903225806</v>
      </c>
      <c r="R3225" s="7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15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302"/>
        <v>42697.850844907407</v>
      </c>
      <c r="L3226" s="13">
        <f t="shared" si="3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11">
        <f t="shared" si="300"/>
        <v>102.03333333333333</v>
      </c>
      <c r="R3226" s="7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1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302"/>
        <v>42503.559467592597</v>
      </c>
      <c r="L3227" s="13">
        <f t="shared" si="303"/>
        <v>42524.875</v>
      </c>
      <c r="M3227" t="b">
        <v>1</v>
      </c>
      <c r="N3227">
        <v>39</v>
      </c>
      <c r="O3227" t="b">
        <v>1</v>
      </c>
      <c r="P3227" t="s">
        <v>8271</v>
      </c>
      <c r="Q3227" s="11">
        <f t="shared" si="300"/>
        <v>102.35000000000001</v>
      </c>
      <c r="R3227" s="7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1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302"/>
        <v>42277.583472222221</v>
      </c>
      <c r="L3228" s="13">
        <f t="shared" si="3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11">
        <f t="shared" si="300"/>
        <v>104.16666666666667</v>
      </c>
      <c r="R3228" s="7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1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302"/>
        <v>42722.882361111115</v>
      </c>
      <c r="L3229" s="13">
        <f t="shared" si="3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11">
        <f t="shared" si="300"/>
        <v>125</v>
      </c>
      <c r="R3229" s="7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5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302"/>
        <v>42323.70930555556</v>
      </c>
      <c r="L3230" s="13">
        <f t="shared" si="3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11">
        <f t="shared" si="300"/>
        <v>102.34285714285714</v>
      </c>
      <c r="R3230" s="7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15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302"/>
        <v>41933.291643518518</v>
      </c>
      <c r="L3231" s="13">
        <f t="shared" si="3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11">
        <f t="shared" si="300"/>
        <v>107.86500000000001</v>
      </c>
      <c r="R3231" s="7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15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302"/>
        <v>41898.168125000004</v>
      </c>
      <c r="L3232" s="13">
        <f t="shared" si="3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11">
        <f t="shared" si="300"/>
        <v>109.88461538461539</v>
      </c>
      <c r="R3232" s="7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1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302"/>
        <v>42446.943831018521</v>
      </c>
      <c r="L3233" s="13">
        <f t="shared" si="3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11">
        <f t="shared" si="300"/>
        <v>161</v>
      </c>
      <c r="R3233" s="7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1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302"/>
        <v>42463.81385416667</v>
      </c>
      <c r="L3234" s="13">
        <f t="shared" si="3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11">
        <f t="shared" si="300"/>
        <v>131.20000000000002</v>
      </c>
      <c r="R3234" s="7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1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302"/>
        <v>42766.805034722223</v>
      </c>
      <c r="L3235" s="13">
        <f t="shared" si="3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11">
        <f t="shared" si="300"/>
        <v>118.8</v>
      </c>
      <c r="R3235" s="7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1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302"/>
        <v>42734.789444444439</v>
      </c>
      <c r="L3236" s="13">
        <f t="shared" si="3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11">
        <f t="shared" si="300"/>
        <v>100.39275000000001</v>
      </c>
      <c r="R3236" s="7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15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302"/>
        <v>42522.347812499997</v>
      </c>
      <c r="L3237" s="13">
        <f t="shared" si="3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11">
        <f t="shared" si="300"/>
        <v>103.20666666666666</v>
      </c>
      <c r="R3237" s="7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15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302"/>
        <v>42702.917048611111</v>
      </c>
      <c r="L3238" s="13">
        <f t="shared" si="3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11">
        <f t="shared" si="300"/>
        <v>100.6</v>
      </c>
      <c r="R3238" s="7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15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302"/>
        <v>42252.474351851852</v>
      </c>
      <c r="L3239" s="13">
        <f t="shared" si="3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11">
        <f t="shared" si="300"/>
        <v>100.78754285714287</v>
      </c>
      <c r="R3239" s="7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1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302"/>
        <v>42156.510393518518</v>
      </c>
      <c r="L3240" s="13">
        <f t="shared" si="3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11">
        <f t="shared" si="300"/>
        <v>112.32142857142857</v>
      </c>
      <c r="R3240" s="7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1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302"/>
        <v>42278.089039351849</v>
      </c>
      <c r="L3241" s="13">
        <f t="shared" si="3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11">
        <f t="shared" si="300"/>
        <v>105.91914022517912</v>
      </c>
      <c r="R3241" s="7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1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302"/>
        <v>42754.693842592591</v>
      </c>
      <c r="L3242" s="13">
        <f t="shared" si="3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11">
        <f t="shared" si="300"/>
        <v>100.56666666666668</v>
      </c>
      <c r="R3242" s="7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15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302"/>
        <v>41893.324884259258</v>
      </c>
      <c r="L3243" s="13">
        <f t="shared" si="3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11">
        <f t="shared" si="300"/>
        <v>115.30588235294117</v>
      </c>
      <c r="R3243" s="7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15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302"/>
        <v>41871.755694444444</v>
      </c>
      <c r="L3244" s="13">
        <f t="shared" si="3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11">
        <f t="shared" si="300"/>
        <v>127.30419999999999</v>
      </c>
      <c r="R3244" s="7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15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302"/>
        <v>42262.096782407403</v>
      </c>
      <c r="L3245" s="13">
        <f t="shared" si="303"/>
        <v>42286</v>
      </c>
      <c r="M3245" t="b">
        <v>1</v>
      </c>
      <c r="N3245">
        <v>71</v>
      </c>
      <c r="O3245" t="b">
        <v>1</v>
      </c>
      <c r="P3245" t="s">
        <v>8271</v>
      </c>
      <c r="Q3245" s="11">
        <f t="shared" si="300"/>
        <v>102.83750000000001</v>
      </c>
      <c r="R3245" s="7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1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302"/>
        <v>42675.694236111114</v>
      </c>
      <c r="L3246" s="13">
        <f t="shared" si="3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11">
        <f t="shared" si="300"/>
        <v>102.9375</v>
      </c>
      <c r="R3246" s="7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1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302"/>
        <v>42135.60020833333</v>
      </c>
      <c r="L3247" s="13">
        <f t="shared" si="3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11">
        <f t="shared" si="300"/>
        <v>104.3047619047619</v>
      </c>
      <c r="R3247" s="7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15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302"/>
        <v>42230.472222222219</v>
      </c>
      <c r="L3248" s="13">
        <f t="shared" si="3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11">
        <f t="shared" si="300"/>
        <v>111.22000000000001</v>
      </c>
      <c r="R3248" s="7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1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302"/>
        <v>42167.434166666666</v>
      </c>
      <c r="L3249" s="13">
        <f t="shared" si="3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11">
        <f t="shared" si="300"/>
        <v>105.86</v>
      </c>
      <c r="R3249" s="7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15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302"/>
        <v>42068.888391203705</v>
      </c>
      <c r="L3250" s="13">
        <f t="shared" si="3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11">
        <f t="shared" si="300"/>
        <v>100.79166666666666</v>
      </c>
      <c r="R3250" s="7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15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302"/>
        <v>42145.746689814812</v>
      </c>
      <c r="L3251" s="13">
        <f t="shared" si="3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11">
        <f t="shared" si="300"/>
        <v>104.92727272727274</v>
      </c>
      <c r="R3251" s="7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1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302"/>
        <v>41918.742175925923</v>
      </c>
      <c r="L3252" s="13">
        <f t="shared" si="3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11">
        <f t="shared" si="300"/>
        <v>101.55199999999999</v>
      </c>
      <c r="R3252" s="7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15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302"/>
        <v>42146.731087962966</v>
      </c>
      <c r="L3253" s="13">
        <f t="shared" si="3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11">
        <f t="shared" si="300"/>
        <v>110.73333333333333</v>
      </c>
      <c r="R3253" s="7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1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302"/>
        <v>42590.472685185188</v>
      </c>
      <c r="L3254" s="13">
        <f t="shared" si="3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11">
        <f t="shared" si="300"/>
        <v>127.82222222222221</v>
      </c>
      <c r="R3254" s="7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1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302"/>
        <v>42602.576712962968</v>
      </c>
      <c r="L3255" s="13">
        <f t="shared" si="3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11">
        <f t="shared" si="300"/>
        <v>101.82500000000002</v>
      </c>
      <c r="R3255" s="7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1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302"/>
        <v>42059.085752314815</v>
      </c>
      <c r="L3256" s="13">
        <f t="shared" si="3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11">
        <f t="shared" si="300"/>
        <v>101.25769230769231</v>
      </c>
      <c r="R3256" s="7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1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302"/>
        <v>41889.768229166664</v>
      </c>
      <c r="L3257" s="13">
        <f t="shared" si="3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11">
        <f t="shared" si="300"/>
        <v>175</v>
      </c>
      <c r="R3257" s="7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15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302"/>
        <v>42144.573807870373</v>
      </c>
      <c r="L3258" s="13">
        <f t="shared" si="3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11">
        <f t="shared" si="300"/>
        <v>128.06</v>
      </c>
      <c r="R3258" s="7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1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302"/>
        <v>42758.559629629628</v>
      </c>
      <c r="L3259" s="13">
        <f t="shared" si="3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11">
        <f t="shared" si="300"/>
        <v>106.29949999999999</v>
      </c>
      <c r="R3259" s="7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1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302"/>
        <v>41982.887280092589</v>
      </c>
      <c r="L3260" s="13">
        <f t="shared" si="3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11">
        <f t="shared" si="300"/>
        <v>105.21428571428571</v>
      </c>
      <c r="R3260" s="7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15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302"/>
        <v>42614.760937500003</v>
      </c>
      <c r="L3261" s="13">
        <f t="shared" si="3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11">
        <f t="shared" si="300"/>
        <v>106.16782608695652</v>
      </c>
      <c r="R3261" s="7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1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302"/>
        <v>42303.672662037032</v>
      </c>
      <c r="L3262" s="13">
        <f t="shared" si="3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11">
        <f t="shared" si="300"/>
        <v>109.24000000000001</v>
      </c>
      <c r="R3262" s="7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1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302"/>
        <v>42171.725416666668</v>
      </c>
      <c r="L3263" s="13">
        <f t="shared" si="3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11">
        <f t="shared" si="300"/>
        <v>100.45454545454547</v>
      </c>
      <c r="R3263" s="7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15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302"/>
        <v>41964.315532407403</v>
      </c>
      <c r="L3264" s="13">
        <f t="shared" si="3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11">
        <f t="shared" si="300"/>
        <v>103.04098360655738</v>
      </c>
      <c r="R3264" s="7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1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302"/>
        <v>42284.516064814816</v>
      </c>
      <c r="L3265" s="13">
        <f t="shared" si="303"/>
        <v>42307.875</v>
      </c>
      <c r="M3265" t="b">
        <v>1</v>
      </c>
      <c r="N3265">
        <v>68</v>
      </c>
      <c r="O3265" t="b">
        <v>1</v>
      </c>
      <c r="P3265" t="s">
        <v>8271</v>
      </c>
      <c r="Q3265" s="11">
        <f t="shared" si="300"/>
        <v>112.1664</v>
      </c>
      <c r="R3265" s="7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1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302"/>
        <v>42016.800208333334</v>
      </c>
      <c r="L3266" s="13">
        <f t="shared" si="3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11">
        <f t="shared" ref="Q3266:Q3329" si="306">(E3266/D3266)*100</f>
        <v>103</v>
      </c>
      <c r="R3266" s="7">
        <f t="shared" ref="R3266:R3329" si="307">IFERROR(E3266/N3266,0)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1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308">(((J3267/60)/60)/24)+DATE(1970,1,1)</f>
        <v>42311.711979166663</v>
      </c>
      <c r="L3267" s="13">
        <f t="shared" ref="L3267:L3330" si="309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11">
        <f t="shared" si="306"/>
        <v>164</v>
      </c>
      <c r="R3267" s="7">
        <f t="shared" si="307"/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RIGHT(P3267,LEN(P3267)-SEARCH("/",P3267))</f>
        <v>plays</v>
      </c>
    </row>
    <row r="3268" spans="1:20" ht="1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308"/>
        <v>42136.536134259266</v>
      </c>
      <c r="L3268" s="13">
        <f t="shared" si="309"/>
        <v>42167.875</v>
      </c>
      <c r="M3268" t="b">
        <v>1</v>
      </c>
      <c r="N3268">
        <v>163</v>
      </c>
      <c r="O3268" t="b">
        <v>1</v>
      </c>
      <c r="P3268" t="s">
        <v>8271</v>
      </c>
      <c r="Q3268" s="11">
        <f t="shared" si="306"/>
        <v>131.28333333333333</v>
      </c>
      <c r="R3268" s="7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15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308"/>
        <v>42172.757638888885</v>
      </c>
      <c r="L3269" s="13">
        <f t="shared" si="309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11">
        <f t="shared" si="306"/>
        <v>102.1</v>
      </c>
      <c r="R3269" s="7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1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308"/>
        <v>42590.90425925926</v>
      </c>
      <c r="L3270" s="13">
        <f t="shared" si="309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11">
        <f t="shared" si="306"/>
        <v>128</v>
      </c>
      <c r="R3270" s="7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1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308"/>
        <v>42137.395798611105</v>
      </c>
      <c r="L3271" s="13">
        <f t="shared" si="309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11">
        <f t="shared" si="306"/>
        <v>101.49999999999999</v>
      </c>
      <c r="R3271" s="7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1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308"/>
        <v>42167.533159722225</v>
      </c>
      <c r="L3272" s="13">
        <f t="shared" si="309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11">
        <f t="shared" si="306"/>
        <v>101.66666666666666</v>
      </c>
      <c r="R3272" s="7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308"/>
        <v>41915.437210648146</v>
      </c>
      <c r="L3273" s="13">
        <f t="shared" si="309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11">
        <f t="shared" si="306"/>
        <v>130</v>
      </c>
      <c r="R3273" s="7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15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308"/>
        <v>42284.500104166669</v>
      </c>
      <c r="L3274" s="13">
        <f t="shared" si="309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11">
        <f t="shared" si="306"/>
        <v>154.43</v>
      </c>
      <c r="R3274" s="7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15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308"/>
        <v>42611.801412037035</v>
      </c>
      <c r="L3275" s="13">
        <f t="shared" si="309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11">
        <f t="shared" si="306"/>
        <v>107.4</v>
      </c>
      <c r="R3275" s="7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1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308"/>
        <v>42400.704537037032</v>
      </c>
      <c r="L3276" s="13">
        <f t="shared" si="309"/>
        <v>42444.875</v>
      </c>
      <c r="M3276" t="b">
        <v>1</v>
      </c>
      <c r="N3276">
        <v>286</v>
      </c>
      <c r="O3276" t="b">
        <v>1</v>
      </c>
      <c r="P3276" t="s">
        <v>8271</v>
      </c>
      <c r="Q3276" s="11">
        <f t="shared" si="306"/>
        <v>101.32258064516128</v>
      </c>
      <c r="R3276" s="7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15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308"/>
        <v>42017.88045138889</v>
      </c>
      <c r="L3277" s="13">
        <f t="shared" si="309"/>
        <v>42044.1875</v>
      </c>
      <c r="M3277" t="b">
        <v>1</v>
      </c>
      <c r="N3277">
        <v>12</v>
      </c>
      <c r="O3277" t="b">
        <v>1</v>
      </c>
      <c r="P3277" t="s">
        <v>8271</v>
      </c>
      <c r="Q3277" s="11">
        <f t="shared" si="306"/>
        <v>100.27777777777777</v>
      </c>
      <c r="R3277" s="7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15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308"/>
        <v>42426.949988425928</v>
      </c>
      <c r="L3278" s="13">
        <f t="shared" si="309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11">
        <f t="shared" si="306"/>
        <v>116.84444444444443</v>
      </c>
      <c r="R3278" s="7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1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308"/>
        <v>41931.682939814818</v>
      </c>
      <c r="L3279" s="13">
        <f t="shared" si="309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11">
        <f t="shared" si="306"/>
        <v>108.60000000000001</v>
      </c>
      <c r="R3279" s="7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1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308"/>
        <v>42124.848414351851</v>
      </c>
      <c r="L3280" s="13">
        <f t="shared" si="309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11">
        <f t="shared" si="306"/>
        <v>103.4</v>
      </c>
      <c r="R3280" s="7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15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308"/>
        <v>42431.102534722217</v>
      </c>
      <c r="L3281" s="13">
        <f t="shared" si="309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11">
        <f t="shared" si="306"/>
        <v>114.27586206896552</v>
      </c>
      <c r="R3281" s="7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15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308"/>
        <v>42121.756921296299</v>
      </c>
      <c r="L3282" s="13">
        <f t="shared" si="309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11">
        <f t="shared" si="306"/>
        <v>103</v>
      </c>
      <c r="R3282" s="7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1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308"/>
        <v>42219.019733796296</v>
      </c>
      <c r="L3283" s="13">
        <f t="shared" si="309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11">
        <f t="shared" si="306"/>
        <v>121.6</v>
      </c>
      <c r="R3283" s="7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15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308"/>
        <v>42445.19430555556</v>
      </c>
      <c r="L3284" s="13">
        <f t="shared" si="309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11">
        <f t="shared" si="306"/>
        <v>102.6467741935484</v>
      </c>
      <c r="R3284" s="7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1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308"/>
        <v>42379.74418981481</v>
      </c>
      <c r="L3285" s="13">
        <f t="shared" si="309"/>
        <v>42410.875</v>
      </c>
      <c r="M3285" t="b">
        <v>0</v>
      </c>
      <c r="N3285">
        <v>47</v>
      </c>
      <c r="O3285" t="b">
        <v>1</v>
      </c>
      <c r="P3285" t="s">
        <v>8271</v>
      </c>
      <c r="Q3285" s="11">
        <f t="shared" si="306"/>
        <v>104.75000000000001</v>
      </c>
      <c r="R3285" s="7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1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308"/>
        <v>42380.884872685187</v>
      </c>
      <c r="L3286" s="13">
        <f t="shared" si="309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11">
        <f t="shared" si="306"/>
        <v>101.6</v>
      </c>
      <c r="R3286" s="7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308"/>
        <v>42762.942430555559</v>
      </c>
      <c r="L3287" s="13">
        <f t="shared" si="309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11">
        <f t="shared" si="306"/>
        <v>112.10242048409683</v>
      </c>
      <c r="R3287" s="7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15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308"/>
        <v>42567.840069444443</v>
      </c>
      <c r="L3288" s="13">
        <f t="shared" si="309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11">
        <f t="shared" si="306"/>
        <v>101.76666666666667</v>
      </c>
      <c r="R3288" s="7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15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308"/>
        <v>42311.750324074077</v>
      </c>
      <c r="L3289" s="13">
        <f t="shared" si="309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11">
        <f t="shared" si="306"/>
        <v>100</v>
      </c>
      <c r="R3289" s="7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15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308"/>
        <v>42505.774479166663</v>
      </c>
      <c r="L3290" s="13">
        <f t="shared" si="309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11">
        <f t="shared" si="306"/>
        <v>100.26489999999998</v>
      </c>
      <c r="R3290" s="7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1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308"/>
        <v>42758.368078703701</v>
      </c>
      <c r="L3291" s="13">
        <f t="shared" si="309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11">
        <f t="shared" si="306"/>
        <v>133.04200000000003</v>
      </c>
      <c r="R3291" s="7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1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308"/>
        <v>42775.51494212963</v>
      </c>
      <c r="L3292" s="13">
        <f t="shared" si="309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11">
        <f t="shared" si="306"/>
        <v>121.2</v>
      </c>
      <c r="R3292" s="7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15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308"/>
        <v>42232.702546296292</v>
      </c>
      <c r="L3293" s="13">
        <f t="shared" si="309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11">
        <f t="shared" si="306"/>
        <v>113.99999999999999</v>
      </c>
      <c r="R3293" s="7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1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308"/>
        <v>42282.770231481481</v>
      </c>
      <c r="L3294" s="13">
        <f t="shared" si="309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11">
        <f t="shared" si="306"/>
        <v>286.13861386138615</v>
      </c>
      <c r="R3294" s="7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15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308"/>
        <v>42768.425370370373</v>
      </c>
      <c r="L3295" s="13">
        <f t="shared" si="309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11">
        <f t="shared" si="306"/>
        <v>170.44444444444446</v>
      </c>
      <c r="R3295" s="7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1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308"/>
        <v>42141.541134259256</v>
      </c>
      <c r="L3296" s="13">
        <f t="shared" si="309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11">
        <f t="shared" si="306"/>
        <v>118.33333333333333</v>
      </c>
      <c r="R3296" s="7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1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308"/>
        <v>42609.442465277782</v>
      </c>
      <c r="L3297" s="13">
        <f t="shared" si="309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11">
        <f t="shared" si="306"/>
        <v>102.85857142857142</v>
      </c>
      <c r="R3297" s="7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1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308"/>
        <v>42309.756620370375</v>
      </c>
      <c r="L3298" s="13">
        <f t="shared" si="309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11">
        <f t="shared" si="306"/>
        <v>144.06666666666666</v>
      </c>
      <c r="R3298" s="7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1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308"/>
        <v>42193.771481481483</v>
      </c>
      <c r="L3299" s="13">
        <f t="shared" si="309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11">
        <f t="shared" si="306"/>
        <v>100.07272727272726</v>
      </c>
      <c r="R3299" s="7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15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308"/>
        <v>42239.957962962959</v>
      </c>
      <c r="L3300" s="13">
        <f t="shared" si="309"/>
        <v>42260</v>
      </c>
      <c r="M3300" t="b">
        <v>0</v>
      </c>
      <c r="N3300">
        <v>72</v>
      </c>
      <c r="O3300" t="b">
        <v>1</v>
      </c>
      <c r="P3300" t="s">
        <v>8271</v>
      </c>
      <c r="Q3300" s="11">
        <f t="shared" si="306"/>
        <v>101.73</v>
      </c>
      <c r="R3300" s="7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15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308"/>
        <v>42261.917395833334</v>
      </c>
      <c r="L3301" s="13">
        <f t="shared" si="309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11">
        <f t="shared" si="306"/>
        <v>116.19999999999999</v>
      </c>
      <c r="R3301" s="7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1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308"/>
        <v>42102.743773148148</v>
      </c>
      <c r="L3302" s="13">
        <f t="shared" si="309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11">
        <f t="shared" si="306"/>
        <v>136.16666666666666</v>
      </c>
      <c r="R3302" s="7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15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308"/>
        <v>42538.73583333334</v>
      </c>
      <c r="L3303" s="13">
        <f t="shared" si="309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11">
        <f t="shared" si="306"/>
        <v>133.46666666666667</v>
      </c>
      <c r="R3303" s="7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308"/>
        <v>42681.35157407407</v>
      </c>
      <c r="L3304" s="13">
        <f t="shared" si="309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11">
        <f t="shared" si="306"/>
        <v>103.39285714285715</v>
      </c>
      <c r="R3304" s="7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15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308"/>
        <v>42056.65143518518</v>
      </c>
      <c r="L3305" s="13">
        <f t="shared" si="309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11">
        <f t="shared" si="306"/>
        <v>115.88888888888889</v>
      </c>
      <c r="R3305" s="7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1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308"/>
        <v>42696.624444444446</v>
      </c>
      <c r="L3306" s="13">
        <f t="shared" si="309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11">
        <f t="shared" si="306"/>
        <v>104.51666666666665</v>
      </c>
      <c r="R3306" s="7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15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308"/>
        <v>42186.855879629627</v>
      </c>
      <c r="L3307" s="13">
        <f t="shared" si="309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11">
        <f t="shared" si="306"/>
        <v>102.02500000000001</v>
      </c>
      <c r="R3307" s="7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15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308"/>
        <v>42493.219236111108</v>
      </c>
      <c r="L3308" s="13">
        <f t="shared" si="309"/>
        <v>42531.125</v>
      </c>
      <c r="M3308" t="b">
        <v>0</v>
      </c>
      <c r="N3308">
        <v>54</v>
      </c>
      <c r="O3308" t="b">
        <v>1</v>
      </c>
      <c r="P3308" t="s">
        <v>8271</v>
      </c>
      <c r="Q3308" s="11">
        <f t="shared" si="306"/>
        <v>175.33333333333334</v>
      </c>
      <c r="R3308" s="7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15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308"/>
        <v>42475.057164351849</v>
      </c>
      <c r="L3309" s="13">
        <f t="shared" si="309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11">
        <f t="shared" si="306"/>
        <v>106.67999999999999</v>
      </c>
      <c r="R3309" s="7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1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308"/>
        <v>42452.876909722225</v>
      </c>
      <c r="L3310" s="13">
        <f t="shared" si="309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11">
        <f t="shared" si="306"/>
        <v>122.28571428571429</v>
      </c>
      <c r="R3310" s="7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1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308"/>
        <v>42628.650208333333</v>
      </c>
      <c r="L3311" s="13">
        <f t="shared" si="309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11">
        <f t="shared" si="306"/>
        <v>159.42857142857144</v>
      </c>
      <c r="R3311" s="7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1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308"/>
        <v>42253.928530092591</v>
      </c>
      <c r="L3312" s="13">
        <f t="shared" si="309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11">
        <f t="shared" si="306"/>
        <v>100.07692307692308</v>
      </c>
      <c r="R3312" s="7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1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308"/>
        <v>42264.29178240741</v>
      </c>
      <c r="L3313" s="13">
        <f t="shared" si="309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11">
        <f t="shared" si="306"/>
        <v>109.84</v>
      </c>
      <c r="R3313" s="7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15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308"/>
        <v>42664.809560185182</v>
      </c>
      <c r="L3314" s="13">
        <f t="shared" si="309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11">
        <f t="shared" si="306"/>
        <v>100.03999999999999</v>
      </c>
      <c r="R3314" s="7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1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308"/>
        <v>42382.244409722218</v>
      </c>
      <c r="L3315" s="13">
        <f t="shared" si="309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11">
        <f t="shared" si="306"/>
        <v>116.05000000000001</v>
      </c>
      <c r="R3315" s="7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1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308"/>
        <v>42105.267488425925</v>
      </c>
      <c r="L3316" s="13">
        <f t="shared" si="309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11">
        <f t="shared" si="306"/>
        <v>210.75</v>
      </c>
      <c r="R3316" s="7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1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308"/>
        <v>42466.303715277783</v>
      </c>
      <c r="L3317" s="13">
        <f t="shared" si="309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11">
        <f t="shared" si="306"/>
        <v>110.00000000000001</v>
      </c>
      <c r="R3317" s="7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1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308"/>
        <v>41826.871238425927</v>
      </c>
      <c r="L3318" s="13">
        <f t="shared" si="309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11">
        <f t="shared" si="306"/>
        <v>100.08673425918037</v>
      </c>
      <c r="R3318" s="7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1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308"/>
        <v>42499.039629629624</v>
      </c>
      <c r="L3319" s="13">
        <f t="shared" si="309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11">
        <f t="shared" si="306"/>
        <v>106.19047619047619</v>
      </c>
      <c r="R3319" s="7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15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308"/>
        <v>42431.302002314813</v>
      </c>
      <c r="L3320" s="13">
        <f t="shared" si="309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11">
        <f t="shared" si="306"/>
        <v>125.6</v>
      </c>
      <c r="R3320" s="7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1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308"/>
        <v>41990.585486111115</v>
      </c>
      <c r="L3321" s="13">
        <f t="shared" si="309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11">
        <f t="shared" si="306"/>
        <v>108</v>
      </c>
      <c r="R3321" s="7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1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308"/>
        <v>42513.045798611114</v>
      </c>
      <c r="L3322" s="13">
        <f t="shared" si="309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11">
        <f t="shared" si="306"/>
        <v>101</v>
      </c>
      <c r="R3322" s="7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15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308"/>
        <v>41914.100289351853</v>
      </c>
      <c r="L3323" s="13">
        <f t="shared" si="309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11">
        <f t="shared" si="306"/>
        <v>107.4</v>
      </c>
      <c r="R3323" s="7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15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308"/>
        <v>42521.010370370372</v>
      </c>
      <c r="L3324" s="13">
        <f t="shared" si="309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11">
        <f t="shared" si="306"/>
        <v>101.51515151515152</v>
      </c>
      <c r="R3324" s="7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1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308"/>
        <v>42608.36583333333</v>
      </c>
      <c r="L3325" s="13">
        <f t="shared" si="309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11">
        <f t="shared" si="306"/>
        <v>125.89999999999999</v>
      </c>
      <c r="R3325" s="7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1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308"/>
        <v>42512.58321759259</v>
      </c>
      <c r="L3326" s="13">
        <f t="shared" si="309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11">
        <f t="shared" si="306"/>
        <v>101.66666666666666</v>
      </c>
      <c r="R3326" s="7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1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308"/>
        <v>42064.785613425927</v>
      </c>
      <c r="L3327" s="13">
        <f t="shared" si="309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11">
        <f t="shared" si="306"/>
        <v>112.5</v>
      </c>
      <c r="R3327" s="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15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308"/>
        <v>42041.714178240742</v>
      </c>
      <c r="L3328" s="13">
        <f t="shared" si="309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11">
        <f t="shared" si="306"/>
        <v>101.375</v>
      </c>
      <c r="R3328" s="7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1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308"/>
        <v>42468.374606481477</v>
      </c>
      <c r="L3329" s="13">
        <f t="shared" si="309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11">
        <f t="shared" si="306"/>
        <v>101.25</v>
      </c>
      <c r="R3329" s="7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1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308"/>
        <v>41822.57503472222</v>
      </c>
      <c r="L3330" s="13">
        <f t="shared" si="309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11">
        <f t="shared" ref="Q3330:Q3393" si="312">(E3330/D3330)*100</f>
        <v>146.38888888888889</v>
      </c>
      <c r="R3330" s="7">
        <f t="shared" ref="R3330:R3393" si="313">IFERROR(E3330/N3330,0)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1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314">(((J3331/60)/60)/24)+DATE(1970,1,1)</f>
        <v>41837.323009259257</v>
      </c>
      <c r="L3331" s="13">
        <f t="shared" ref="L3331:L3394" si="315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11">
        <f t="shared" si="312"/>
        <v>116.8</v>
      </c>
      <c r="R3331" s="7">
        <f t="shared" si="313"/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RIGHT(P3331,LEN(P3331)-SEARCH("/",P3331))</f>
        <v>plays</v>
      </c>
    </row>
    <row r="3332" spans="1:20" ht="1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314"/>
        <v>42065.887361111112</v>
      </c>
      <c r="L3332" s="13">
        <f t="shared" si="31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11">
        <f t="shared" si="312"/>
        <v>106.26666666666667</v>
      </c>
      <c r="R3332" s="7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15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314"/>
        <v>42248.697754629626</v>
      </c>
      <c r="L3333" s="13">
        <f t="shared" si="31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11">
        <f t="shared" si="312"/>
        <v>104.52</v>
      </c>
      <c r="R3333" s="7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1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314"/>
        <v>41809.860300925924</v>
      </c>
      <c r="L3334" s="13">
        <f t="shared" si="31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11">
        <f t="shared" si="312"/>
        <v>100</v>
      </c>
      <c r="R3334" s="7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15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314"/>
        <v>42148.676851851851</v>
      </c>
      <c r="L3335" s="13">
        <f t="shared" si="31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11">
        <f t="shared" si="312"/>
        <v>104.57142857142858</v>
      </c>
      <c r="R3335" s="7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1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314"/>
        <v>42185.521087962959</v>
      </c>
      <c r="L3336" s="13">
        <f t="shared" si="31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11">
        <f t="shared" si="312"/>
        <v>138.62051149573753</v>
      </c>
      <c r="R3336" s="7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1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314"/>
        <v>41827.674143518518</v>
      </c>
      <c r="L3337" s="13">
        <f t="shared" si="31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11">
        <f t="shared" si="312"/>
        <v>100.32000000000001</v>
      </c>
      <c r="R3337" s="7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1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314"/>
        <v>42437.398680555561</v>
      </c>
      <c r="L3338" s="13">
        <f t="shared" si="31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11">
        <f t="shared" si="312"/>
        <v>100</v>
      </c>
      <c r="R3338" s="7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1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314"/>
        <v>41901.282025462962</v>
      </c>
      <c r="L3339" s="13">
        <f t="shared" si="315"/>
        <v>41922.875</v>
      </c>
      <c r="M3339" t="b">
        <v>0</v>
      </c>
      <c r="N3339">
        <v>34</v>
      </c>
      <c r="O3339" t="b">
        <v>1</v>
      </c>
      <c r="P3339" t="s">
        <v>8271</v>
      </c>
      <c r="Q3339" s="11">
        <f t="shared" si="312"/>
        <v>110.2</v>
      </c>
      <c r="R3339" s="7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15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314"/>
        <v>42769.574999999997</v>
      </c>
      <c r="L3340" s="13">
        <f t="shared" si="31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11">
        <f t="shared" si="312"/>
        <v>102.18</v>
      </c>
      <c r="R3340" s="7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1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314"/>
        <v>42549.665717592594</v>
      </c>
      <c r="L3341" s="13">
        <f t="shared" si="31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11">
        <f t="shared" si="312"/>
        <v>104.35000000000001</v>
      </c>
      <c r="R3341" s="7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15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314"/>
        <v>42685.974004629628</v>
      </c>
      <c r="L3342" s="13">
        <f t="shared" si="31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11">
        <f t="shared" si="312"/>
        <v>138.16666666666666</v>
      </c>
      <c r="R3342" s="7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1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314"/>
        <v>42510.798854166671</v>
      </c>
      <c r="L3343" s="13">
        <f t="shared" si="31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11">
        <f t="shared" si="312"/>
        <v>100</v>
      </c>
      <c r="R3343" s="7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1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314"/>
        <v>42062.296412037031</v>
      </c>
      <c r="L3344" s="13">
        <f t="shared" si="31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11">
        <f t="shared" si="312"/>
        <v>101.66666666666666</v>
      </c>
      <c r="R3344" s="7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1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314"/>
        <v>42452.916481481487</v>
      </c>
      <c r="L3345" s="13">
        <f t="shared" si="31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11">
        <f t="shared" si="312"/>
        <v>171.42857142857142</v>
      </c>
      <c r="R3345" s="7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15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314"/>
        <v>41851.200150462959</v>
      </c>
      <c r="L3346" s="13">
        <f t="shared" si="31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11">
        <f t="shared" si="312"/>
        <v>101.44444444444444</v>
      </c>
      <c r="R3346" s="7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15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314"/>
        <v>42053.106111111112</v>
      </c>
      <c r="L3347" s="13">
        <f t="shared" si="31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11">
        <f t="shared" si="312"/>
        <v>130</v>
      </c>
      <c r="R3347" s="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15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314"/>
        <v>42054.024421296301</v>
      </c>
      <c r="L3348" s="13">
        <f t="shared" si="31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11">
        <f t="shared" si="312"/>
        <v>110.00000000000001</v>
      </c>
      <c r="R3348" s="7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1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314"/>
        <v>42484.551550925928</v>
      </c>
      <c r="L3349" s="13">
        <f t="shared" si="315"/>
        <v>42498.875</v>
      </c>
      <c r="M3349" t="b">
        <v>0</v>
      </c>
      <c r="N3349">
        <v>22</v>
      </c>
      <c r="O3349" t="b">
        <v>1</v>
      </c>
      <c r="P3349" t="s">
        <v>8271</v>
      </c>
      <c r="Q3349" s="11">
        <f t="shared" si="312"/>
        <v>119.44999999999999</v>
      </c>
      <c r="R3349" s="7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15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314"/>
        <v>42466.558796296296</v>
      </c>
      <c r="L3350" s="13">
        <f t="shared" si="31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11">
        <f t="shared" si="312"/>
        <v>100.2909090909091</v>
      </c>
      <c r="R3350" s="7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15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314"/>
        <v>42513.110787037032</v>
      </c>
      <c r="L3351" s="13">
        <f t="shared" si="31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11">
        <f t="shared" si="312"/>
        <v>153.4</v>
      </c>
      <c r="R3351" s="7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15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314"/>
        <v>42302.701516203699</v>
      </c>
      <c r="L3352" s="13">
        <f t="shared" si="31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11">
        <f t="shared" si="312"/>
        <v>104.42857142857143</v>
      </c>
      <c r="R3352" s="7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1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314"/>
        <v>41806.395428240743</v>
      </c>
      <c r="L3353" s="13">
        <f t="shared" si="31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11">
        <f t="shared" si="312"/>
        <v>101.1</v>
      </c>
      <c r="R3353" s="7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1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314"/>
        <v>42495.992800925931</v>
      </c>
      <c r="L3354" s="13">
        <f t="shared" si="31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11">
        <f t="shared" si="312"/>
        <v>107.52</v>
      </c>
      <c r="R3354" s="7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1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314"/>
        <v>42479.432291666672</v>
      </c>
      <c r="L3355" s="13">
        <f t="shared" si="31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11">
        <f t="shared" si="312"/>
        <v>315</v>
      </c>
      <c r="R3355" s="7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1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314"/>
        <v>42270.7269212963</v>
      </c>
      <c r="L3356" s="13">
        <f t="shared" si="31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11">
        <f t="shared" si="312"/>
        <v>101.93333333333334</v>
      </c>
      <c r="R3356" s="7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1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314"/>
        <v>42489.619525462964</v>
      </c>
      <c r="L3357" s="13">
        <f t="shared" si="31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11">
        <f t="shared" si="312"/>
        <v>126.28571428571429</v>
      </c>
      <c r="R3357" s="7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1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314"/>
        <v>42536.815648148149</v>
      </c>
      <c r="L3358" s="13">
        <f t="shared" si="31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11">
        <f t="shared" si="312"/>
        <v>101.4</v>
      </c>
      <c r="R3358" s="7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1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314"/>
        <v>41822.417939814812</v>
      </c>
      <c r="L3359" s="13">
        <f t="shared" si="31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11">
        <f t="shared" si="312"/>
        <v>101</v>
      </c>
      <c r="R3359" s="7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15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314"/>
        <v>41932.311099537037</v>
      </c>
      <c r="L3360" s="13">
        <f t="shared" si="31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11">
        <f t="shared" si="312"/>
        <v>102.99000000000001</v>
      </c>
      <c r="R3360" s="7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1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314"/>
        <v>42746.057106481487</v>
      </c>
      <c r="L3361" s="13">
        <f t="shared" si="31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11">
        <f t="shared" si="312"/>
        <v>106.25</v>
      </c>
      <c r="R3361" s="7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15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314"/>
        <v>42697.082673611112</v>
      </c>
      <c r="L3362" s="13">
        <f t="shared" si="31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11">
        <f t="shared" si="312"/>
        <v>101.37777777777779</v>
      </c>
      <c r="R3362" s="7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15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314"/>
        <v>41866.025347222225</v>
      </c>
      <c r="L3363" s="13">
        <f t="shared" si="31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11">
        <f t="shared" si="312"/>
        <v>113.46000000000001</v>
      </c>
      <c r="R3363" s="7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1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314"/>
        <v>42056.091631944444</v>
      </c>
      <c r="L3364" s="13">
        <f t="shared" si="31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11">
        <f t="shared" si="312"/>
        <v>218.00000000000003</v>
      </c>
      <c r="R3364" s="7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15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314"/>
        <v>41851.771354166667</v>
      </c>
      <c r="L3365" s="13">
        <f t="shared" si="31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11">
        <f t="shared" si="312"/>
        <v>101.41935483870968</v>
      </c>
      <c r="R3365" s="7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1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314"/>
        <v>42422.977418981478</v>
      </c>
      <c r="L3366" s="13">
        <f t="shared" si="315"/>
        <v>42444.875</v>
      </c>
      <c r="M3366" t="b">
        <v>0</v>
      </c>
      <c r="N3366">
        <v>72</v>
      </c>
      <c r="O3366" t="b">
        <v>1</v>
      </c>
      <c r="P3366" t="s">
        <v>8271</v>
      </c>
      <c r="Q3366" s="11">
        <f t="shared" si="312"/>
        <v>105.93333333333332</v>
      </c>
      <c r="R3366" s="7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15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314"/>
        <v>42321.101759259262</v>
      </c>
      <c r="L3367" s="13">
        <f t="shared" si="315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11">
        <f t="shared" si="312"/>
        <v>104</v>
      </c>
      <c r="R3367" s="7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1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314"/>
        <v>42107.067557870367</v>
      </c>
      <c r="L3368" s="13">
        <f t="shared" si="31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11">
        <f t="shared" si="312"/>
        <v>221</v>
      </c>
      <c r="R3368" s="7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1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314"/>
        <v>42192.933958333335</v>
      </c>
      <c r="L3369" s="13">
        <f t="shared" si="31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11">
        <f t="shared" si="312"/>
        <v>118.66666666666667</v>
      </c>
      <c r="R3369" s="7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1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314"/>
        <v>41969.199756944443</v>
      </c>
      <c r="L3370" s="13">
        <f t="shared" si="31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11">
        <f t="shared" si="312"/>
        <v>104.60000000000001</v>
      </c>
      <c r="R3370" s="7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1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314"/>
        <v>42690.041435185187</v>
      </c>
      <c r="L3371" s="13">
        <f t="shared" si="31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11">
        <f t="shared" si="312"/>
        <v>103.89999999999999</v>
      </c>
      <c r="R3371" s="7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15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314"/>
        <v>42690.334317129629</v>
      </c>
      <c r="L3372" s="13">
        <f t="shared" si="31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11">
        <f t="shared" si="312"/>
        <v>117.73333333333333</v>
      </c>
      <c r="R3372" s="7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1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314"/>
        <v>42312.874594907407</v>
      </c>
      <c r="L3373" s="13">
        <f t="shared" si="31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11">
        <f t="shared" si="312"/>
        <v>138.5</v>
      </c>
      <c r="R3373" s="7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1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314"/>
        <v>41855.548101851848</v>
      </c>
      <c r="L3374" s="13">
        <f t="shared" si="31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11">
        <f t="shared" si="312"/>
        <v>103.49999999999999</v>
      </c>
      <c r="R3374" s="7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1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314"/>
        <v>42179.854629629626</v>
      </c>
      <c r="L3375" s="13">
        <f t="shared" si="31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11">
        <f t="shared" si="312"/>
        <v>100.25</v>
      </c>
      <c r="R3375" s="7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1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314"/>
        <v>42275.731666666667</v>
      </c>
      <c r="L3376" s="13">
        <f t="shared" si="31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11">
        <f t="shared" si="312"/>
        <v>106.57142857142856</v>
      </c>
      <c r="R3376" s="7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1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314"/>
        <v>41765.610798611109</v>
      </c>
      <c r="L3377" s="13">
        <f t="shared" si="31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11">
        <f t="shared" si="312"/>
        <v>100</v>
      </c>
      <c r="R3377" s="7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15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314"/>
        <v>42059.701319444444</v>
      </c>
      <c r="L3378" s="13">
        <f t="shared" si="31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11">
        <f t="shared" si="312"/>
        <v>100.01249999999999</v>
      </c>
      <c r="R3378" s="7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1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314"/>
        <v>42053.732627314821</v>
      </c>
      <c r="L3379" s="13">
        <f t="shared" si="31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11">
        <f t="shared" si="312"/>
        <v>101.05</v>
      </c>
      <c r="R3379" s="7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1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314"/>
        <v>41858.355393518519</v>
      </c>
      <c r="L3380" s="13">
        <f t="shared" si="31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11">
        <f t="shared" si="312"/>
        <v>107.63636363636364</v>
      </c>
      <c r="R3380" s="7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1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314"/>
        <v>42225.513888888891</v>
      </c>
      <c r="L3381" s="13">
        <f t="shared" si="31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11">
        <f t="shared" si="312"/>
        <v>103.64999999999999</v>
      </c>
      <c r="R3381" s="7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15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314"/>
        <v>41937.95344907407</v>
      </c>
      <c r="L3382" s="13">
        <f t="shared" si="315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11">
        <f t="shared" si="312"/>
        <v>104.43333333333334</v>
      </c>
      <c r="R3382" s="7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15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314"/>
        <v>42044.184988425928</v>
      </c>
      <c r="L3383" s="13">
        <f t="shared" si="31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11">
        <f t="shared" si="312"/>
        <v>102.25</v>
      </c>
      <c r="R3383" s="7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1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314"/>
        <v>42559.431203703702</v>
      </c>
      <c r="L3384" s="13">
        <f t="shared" si="31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11">
        <f t="shared" si="312"/>
        <v>100.74285714285713</v>
      </c>
      <c r="R3384" s="7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15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314"/>
        <v>42524.782638888893</v>
      </c>
      <c r="L3385" s="13">
        <f t="shared" si="31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11">
        <f t="shared" si="312"/>
        <v>111.71428571428572</v>
      </c>
      <c r="R3385" s="7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15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314"/>
        <v>42292.087592592594</v>
      </c>
      <c r="L3386" s="13">
        <f t="shared" si="315"/>
        <v>42329.125</v>
      </c>
      <c r="M3386" t="b">
        <v>0</v>
      </c>
      <c r="N3386">
        <v>64</v>
      </c>
      <c r="O3386" t="b">
        <v>1</v>
      </c>
      <c r="P3386" t="s">
        <v>8271</v>
      </c>
      <c r="Q3386" s="11">
        <f t="shared" si="312"/>
        <v>100.01100000000001</v>
      </c>
      <c r="R3386" s="7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15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314"/>
        <v>41953.8675</v>
      </c>
      <c r="L3387" s="13">
        <f t="shared" si="315"/>
        <v>41983.8675</v>
      </c>
      <c r="M3387" t="b">
        <v>0</v>
      </c>
      <c r="N3387">
        <v>15</v>
      </c>
      <c r="O3387" t="b">
        <v>1</v>
      </c>
      <c r="P3387" t="s">
        <v>8271</v>
      </c>
      <c r="Q3387" s="11">
        <f t="shared" si="312"/>
        <v>100</v>
      </c>
      <c r="R3387" s="7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15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314"/>
        <v>41946.644745370373</v>
      </c>
      <c r="L3388" s="13">
        <f t="shared" si="31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11">
        <f t="shared" si="312"/>
        <v>105</v>
      </c>
      <c r="R3388" s="7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15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314"/>
        <v>41947.762592592589</v>
      </c>
      <c r="L3389" s="13">
        <f t="shared" si="31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11">
        <f t="shared" si="312"/>
        <v>116.86666666666667</v>
      </c>
      <c r="R3389" s="7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1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314"/>
        <v>42143.461122685185</v>
      </c>
      <c r="L3390" s="13">
        <f t="shared" si="31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11">
        <f t="shared" si="312"/>
        <v>103.8</v>
      </c>
      <c r="R3390" s="7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15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314"/>
        <v>42494.563449074078</v>
      </c>
      <c r="L3391" s="13">
        <f t="shared" si="31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11">
        <f t="shared" si="312"/>
        <v>114.5</v>
      </c>
      <c r="R3391" s="7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15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314"/>
        <v>41815.774826388886</v>
      </c>
      <c r="L3392" s="13">
        <f t="shared" si="315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11">
        <f t="shared" si="312"/>
        <v>102.4</v>
      </c>
      <c r="R3392" s="7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15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314"/>
        <v>41830.545694444445</v>
      </c>
      <c r="L3393" s="13">
        <f t="shared" si="315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11">
        <f t="shared" si="312"/>
        <v>223</v>
      </c>
      <c r="R3393" s="7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1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314"/>
        <v>42446.845543981486</v>
      </c>
      <c r="L3394" s="13">
        <f t="shared" si="315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11">
        <f t="shared" ref="Q3394:Q3457" si="318">(E3394/D3394)*100</f>
        <v>100</v>
      </c>
      <c r="R3394" s="7">
        <f t="shared" ref="R3394:R3457" si="319">IFERROR(E3394/N3394,0)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1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320">(((J3395/60)/60)/24)+DATE(1970,1,1)</f>
        <v>41923.921643518523</v>
      </c>
      <c r="L3395" s="13">
        <f t="shared" ref="L3395:L3458" si="321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11">
        <f t="shared" si="318"/>
        <v>105.80000000000001</v>
      </c>
      <c r="R3395" s="7">
        <f t="shared" si="319"/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RIGHT(P3395,LEN(P3395)-SEARCH("/",P3395))</f>
        <v>plays</v>
      </c>
    </row>
    <row r="3396" spans="1:20" ht="1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320"/>
        <v>41817.59542824074</v>
      </c>
      <c r="L3396" s="13">
        <f t="shared" si="321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11">
        <f t="shared" si="318"/>
        <v>142.36363636363635</v>
      </c>
      <c r="R3396" s="7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1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320"/>
        <v>42140.712314814817</v>
      </c>
      <c r="L3397" s="13">
        <f t="shared" si="321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11">
        <f t="shared" si="318"/>
        <v>184</v>
      </c>
      <c r="R3397" s="7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1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320"/>
        <v>41764.44663194444</v>
      </c>
      <c r="L3398" s="13">
        <f t="shared" si="321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11">
        <f t="shared" si="318"/>
        <v>104.33333333333333</v>
      </c>
      <c r="R3398" s="7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1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320"/>
        <v>42378.478344907402</v>
      </c>
      <c r="L3399" s="13">
        <f t="shared" si="321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11">
        <f t="shared" si="318"/>
        <v>112.00000000000001</v>
      </c>
      <c r="R3399" s="7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15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320"/>
        <v>41941.75203703704</v>
      </c>
      <c r="L3400" s="13">
        <f t="shared" si="321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11">
        <f t="shared" si="318"/>
        <v>111.07499999999999</v>
      </c>
      <c r="R3400" s="7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1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320"/>
        <v>42026.920428240745</v>
      </c>
      <c r="L3401" s="13">
        <f t="shared" si="321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11">
        <f t="shared" si="318"/>
        <v>103.75000000000001</v>
      </c>
      <c r="R3401" s="7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15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320"/>
        <v>41834.953865740739</v>
      </c>
      <c r="L3402" s="13">
        <f t="shared" si="321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11">
        <f t="shared" si="318"/>
        <v>100.41</v>
      </c>
      <c r="R3402" s="7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1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320"/>
        <v>42193.723912037036</v>
      </c>
      <c r="L3403" s="13">
        <f t="shared" si="321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11">
        <f t="shared" si="318"/>
        <v>101.86206896551724</v>
      </c>
      <c r="R3403" s="7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1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320"/>
        <v>42290.61855324074</v>
      </c>
      <c r="L3404" s="13">
        <f t="shared" si="321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11">
        <f t="shared" si="318"/>
        <v>109.76666666666665</v>
      </c>
      <c r="R3404" s="7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1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320"/>
        <v>42150.462083333332</v>
      </c>
      <c r="L3405" s="13">
        <f t="shared" si="321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11">
        <f t="shared" si="318"/>
        <v>100</v>
      </c>
      <c r="R3405" s="7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15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320"/>
        <v>42152.503495370373</v>
      </c>
      <c r="L3406" s="13">
        <f t="shared" si="321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11">
        <f t="shared" si="318"/>
        <v>122</v>
      </c>
      <c r="R3406" s="7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1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320"/>
        <v>42410.017199074078</v>
      </c>
      <c r="L3407" s="13">
        <f t="shared" si="321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11">
        <f t="shared" si="318"/>
        <v>137.57142857142856</v>
      </c>
      <c r="R3407" s="7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15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320"/>
        <v>41791.492777777778</v>
      </c>
      <c r="L3408" s="13">
        <f t="shared" si="321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11">
        <f t="shared" si="318"/>
        <v>100.31000000000002</v>
      </c>
      <c r="R3408" s="7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1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320"/>
        <v>41796.422326388885</v>
      </c>
      <c r="L3409" s="13">
        <f t="shared" si="321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11">
        <f t="shared" si="318"/>
        <v>107.1</v>
      </c>
      <c r="R3409" s="7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1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320"/>
        <v>41808.991944444446</v>
      </c>
      <c r="L3410" s="13">
        <f t="shared" si="321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11">
        <f t="shared" si="318"/>
        <v>211</v>
      </c>
      <c r="R3410" s="7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1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320"/>
        <v>42544.814328703709</v>
      </c>
      <c r="L3411" s="13">
        <f t="shared" si="321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11">
        <f t="shared" si="318"/>
        <v>123.6</v>
      </c>
      <c r="R3411" s="7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15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320"/>
        <v>42500.041550925926</v>
      </c>
      <c r="L3412" s="13">
        <f t="shared" si="321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11">
        <f t="shared" si="318"/>
        <v>108.5</v>
      </c>
      <c r="R3412" s="7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15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320"/>
        <v>42265.022824074069</v>
      </c>
      <c r="L3413" s="13">
        <f t="shared" si="321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11">
        <f t="shared" si="318"/>
        <v>103.56666666666668</v>
      </c>
      <c r="R3413" s="7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1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320"/>
        <v>41879.959050925929</v>
      </c>
      <c r="L3414" s="13">
        <f t="shared" si="321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11">
        <f t="shared" si="318"/>
        <v>100</v>
      </c>
      <c r="R3414" s="7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15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320"/>
        <v>42053.733078703706</v>
      </c>
      <c r="L3415" s="13">
        <f t="shared" si="321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11">
        <f t="shared" si="318"/>
        <v>130</v>
      </c>
      <c r="R3415" s="7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1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320"/>
        <v>42675.832465277781</v>
      </c>
      <c r="L3416" s="13">
        <f t="shared" si="321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11">
        <f t="shared" si="318"/>
        <v>103.49999999999999</v>
      </c>
      <c r="R3416" s="7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1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320"/>
        <v>42467.144166666665</v>
      </c>
      <c r="L3417" s="13">
        <f t="shared" si="321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11">
        <f t="shared" si="318"/>
        <v>100</v>
      </c>
      <c r="R3417" s="7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1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320"/>
        <v>42089.412557870368</v>
      </c>
      <c r="L3418" s="13">
        <f t="shared" si="321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11">
        <f t="shared" si="318"/>
        <v>119.6</v>
      </c>
      <c r="R3418" s="7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1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320"/>
        <v>41894.91375</v>
      </c>
      <c r="L3419" s="13">
        <f t="shared" si="321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11">
        <f t="shared" si="318"/>
        <v>100.00058823529412</v>
      </c>
      <c r="R3419" s="7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15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320"/>
        <v>41752.83457175926</v>
      </c>
      <c r="L3420" s="13">
        <f t="shared" si="321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11">
        <f t="shared" si="318"/>
        <v>100.875</v>
      </c>
      <c r="R3420" s="7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15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320"/>
        <v>42448.821585648147</v>
      </c>
      <c r="L3421" s="13">
        <f t="shared" si="321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11">
        <f t="shared" si="318"/>
        <v>106.54545454545455</v>
      </c>
      <c r="R3421" s="7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1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320"/>
        <v>42405.090300925927</v>
      </c>
      <c r="L3422" s="13">
        <f t="shared" si="321"/>
        <v>42414</v>
      </c>
      <c r="M3422" t="b">
        <v>0</v>
      </c>
      <c r="N3422">
        <v>34</v>
      </c>
      <c r="O3422" t="b">
        <v>1</v>
      </c>
      <c r="P3422" t="s">
        <v>8271</v>
      </c>
      <c r="Q3422" s="11">
        <f t="shared" si="318"/>
        <v>138</v>
      </c>
      <c r="R3422" s="7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15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320"/>
        <v>42037.791238425925</v>
      </c>
      <c r="L3423" s="13">
        <f t="shared" si="321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11">
        <f t="shared" si="318"/>
        <v>101.15</v>
      </c>
      <c r="R3423" s="7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1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320"/>
        <v>42323.562222222223</v>
      </c>
      <c r="L3424" s="13">
        <f t="shared" si="321"/>
        <v>42352</v>
      </c>
      <c r="M3424" t="b">
        <v>0</v>
      </c>
      <c r="N3424">
        <v>46</v>
      </c>
      <c r="O3424" t="b">
        <v>1</v>
      </c>
      <c r="P3424" t="s">
        <v>8271</v>
      </c>
      <c r="Q3424" s="11">
        <f t="shared" si="318"/>
        <v>109.1</v>
      </c>
      <c r="R3424" s="7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1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320"/>
        <v>42088.911354166667</v>
      </c>
      <c r="L3425" s="13">
        <f t="shared" si="321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11">
        <f t="shared" si="318"/>
        <v>140</v>
      </c>
      <c r="R3425" s="7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15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320"/>
        <v>42018.676898148144</v>
      </c>
      <c r="L3426" s="13">
        <f t="shared" si="321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11">
        <f t="shared" si="318"/>
        <v>103.58333333333334</v>
      </c>
      <c r="R3426" s="7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15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320"/>
        <v>41884.617314814815</v>
      </c>
      <c r="L3427" s="13">
        <f t="shared" si="321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11">
        <f t="shared" si="318"/>
        <v>102.97033333333331</v>
      </c>
      <c r="R3427" s="7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1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320"/>
        <v>41884.056747685187</v>
      </c>
      <c r="L3428" s="13">
        <f t="shared" si="321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11">
        <f t="shared" si="318"/>
        <v>108.13333333333333</v>
      </c>
      <c r="R3428" s="7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1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320"/>
        <v>41792.645277777774</v>
      </c>
      <c r="L3429" s="13">
        <f t="shared" si="321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11">
        <f t="shared" si="318"/>
        <v>100</v>
      </c>
      <c r="R3429" s="7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1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320"/>
        <v>42038.720451388886</v>
      </c>
      <c r="L3430" s="13">
        <f t="shared" si="321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11">
        <f t="shared" si="318"/>
        <v>102.75000000000001</v>
      </c>
      <c r="R3430" s="7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1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320"/>
        <v>42662.021539351852</v>
      </c>
      <c r="L3431" s="13">
        <f t="shared" si="321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11">
        <f t="shared" si="318"/>
        <v>130</v>
      </c>
      <c r="R3431" s="7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1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320"/>
        <v>41820.945613425924</v>
      </c>
      <c r="L3432" s="13">
        <f t="shared" si="321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11">
        <f t="shared" si="318"/>
        <v>108.54949999999999</v>
      </c>
      <c r="R3432" s="7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1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320"/>
        <v>41839.730937500004</v>
      </c>
      <c r="L3433" s="13">
        <f t="shared" si="321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11">
        <f t="shared" si="318"/>
        <v>100</v>
      </c>
      <c r="R3433" s="7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1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320"/>
        <v>42380.581180555557</v>
      </c>
      <c r="L3434" s="13">
        <f t="shared" si="321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11">
        <f t="shared" si="318"/>
        <v>109.65</v>
      </c>
      <c r="R3434" s="7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15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320"/>
        <v>41776.063136574077</v>
      </c>
      <c r="L3435" s="13">
        <f t="shared" si="321"/>
        <v>41807.125</v>
      </c>
      <c r="M3435" t="b">
        <v>0</v>
      </c>
      <c r="N3435">
        <v>71</v>
      </c>
      <c r="O3435" t="b">
        <v>1</v>
      </c>
      <c r="P3435" t="s">
        <v>8271</v>
      </c>
      <c r="Q3435" s="11">
        <f t="shared" si="318"/>
        <v>100.26315789473684</v>
      </c>
      <c r="R3435" s="7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15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320"/>
        <v>41800.380428240744</v>
      </c>
      <c r="L3436" s="13">
        <f t="shared" si="321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11">
        <f t="shared" si="318"/>
        <v>105.55000000000001</v>
      </c>
      <c r="R3436" s="7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15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320"/>
        <v>42572.61681712963</v>
      </c>
      <c r="L3437" s="13">
        <f t="shared" si="321"/>
        <v>42589.125</v>
      </c>
      <c r="M3437" t="b">
        <v>0</v>
      </c>
      <c r="N3437">
        <v>19</v>
      </c>
      <c r="O3437" t="b">
        <v>1</v>
      </c>
      <c r="P3437" t="s">
        <v>8271</v>
      </c>
      <c r="Q3437" s="11">
        <f t="shared" si="318"/>
        <v>112.00000000000001</v>
      </c>
      <c r="R3437" s="7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15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320"/>
        <v>41851.541585648149</v>
      </c>
      <c r="L3438" s="13">
        <f t="shared" si="321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11">
        <f t="shared" si="318"/>
        <v>105.89999999999999</v>
      </c>
      <c r="R3438" s="7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15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320"/>
        <v>42205.710879629631</v>
      </c>
      <c r="L3439" s="13">
        <f t="shared" si="321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11">
        <f t="shared" si="318"/>
        <v>101</v>
      </c>
      <c r="R3439" s="7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1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320"/>
        <v>42100.927858796291</v>
      </c>
      <c r="L3440" s="13">
        <f t="shared" si="321"/>
        <v>42126.875</v>
      </c>
      <c r="M3440" t="b">
        <v>0</v>
      </c>
      <c r="N3440">
        <v>14</v>
      </c>
      <c r="O3440" t="b">
        <v>1</v>
      </c>
      <c r="P3440" t="s">
        <v>8271</v>
      </c>
      <c r="Q3440" s="11">
        <f t="shared" si="318"/>
        <v>104.2</v>
      </c>
      <c r="R3440" s="7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15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320"/>
        <v>42374.911226851851</v>
      </c>
      <c r="L3441" s="13">
        <f t="shared" si="321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11">
        <f t="shared" si="318"/>
        <v>134.67833333333334</v>
      </c>
      <c r="R3441" s="7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15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320"/>
        <v>41809.12300925926</v>
      </c>
      <c r="L3442" s="13">
        <f t="shared" si="321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11">
        <f t="shared" si="318"/>
        <v>105.2184</v>
      </c>
      <c r="R3442" s="7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15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320"/>
        <v>42294.429641203707</v>
      </c>
      <c r="L3443" s="13">
        <f t="shared" si="321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11">
        <f t="shared" si="318"/>
        <v>102.60000000000001</v>
      </c>
      <c r="R3443" s="7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15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320"/>
        <v>42124.841111111105</v>
      </c>
      <c r="L3444" s="13">
        <f t="shared" si="321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11">
        <f t="shared" si="318"/>
        <v>100</v>
      </c>
      <c r="R3444" s="7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15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320"/>
        <v>41861.524837962963</v>
      </c>
      <c r="L3445" s="13">
        <f t="shared" si="321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11">
        <f t="shared" si="318"/>
        <v>185.5</v>
      </c>
      <c r="R3445" s="7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15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320"/>
        <v>42521.291504629626</v>
      </c>
      <c r="L3446" s="13">
        <f t="shared" si="321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11">
        <f t="shared" si="318"/>
        <v>289</v>
      </c>
      <c r="R3446" s="7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1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320"/>
        <v>42272.530509259261</v>
      </c>
      <c r="L3447" s="13">
        <f t="shared" si="321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11">
        <f t="shared" si="318"/>
        <v>100</v>
      </c>
      <c r="R3447" s="7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1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320"/>
        <v>42016.832465277781</v>
      </c>
      <c r="L3448" s="13">
        <f t="shared" si="321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11">
        <f t="shared" si="318"/>
        <v>108.2</v>
      </c>
      <c r="R3448" s="7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15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320"/>
        <v>42402.889027777783</v>
      </c>
      <c r="L3449" s="13">
        <f t="shared" si="321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11">
        <f t="shared" si="318"/>
        <v>107.80000000000001</v>
      </c>
      <c r="R3449" s="7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1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320"/>
        <v>41960.119085648148</v>
      </c>
      <c r="L3450" s="13">
        <f t="shared" si="321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11">
        <f t="shared" si="318"/>
        <v>109.76190476190477</v>
      </c>
      <c r="R3450" s="7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1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320"/>
        <v>42532.052523148144</v>
      </c>
      <c r="L3451" s="13">
        <f t="shared" si="321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11">
        <f t="shared" si="318"/>
        <v>170.625</v>
      </c>
      <c r="R3451" s="7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1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320"/>
        <v>42036.704525462963</v>
      </c>
      <c r="L3452" s="13">
        <f t="shared" si="321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11">
        <f t="shared" si="318"/>
        <v>152</v>
      </c>
      <c r="R3452" s="7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15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320"/>
        <v>42088.723692129628</v>
      </c>
      <c r="L3453" s="13">
        <f t="shared" si="321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11">
        <f t="shared" si="318"/>
        <v>101.23076923076924</v>
      </c>
      <c r="R3453" s="7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15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320"/>
        <v>41820.639189814814</v>
      </c>
      <c r="L3454" s="13">
        <f t="shared" si="321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11">
        <f t="shared" si="318"/>
        <v>153.19999999999999</v>
      </c>
      <c r="R3454" s="7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1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320"/>
        <v>42535.97865740741</v>
      </c>
      <c r="L3455" s="13">
        <f t="shared" si="321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11">
        <f t="shared" si="318"/>
        <v>128.33333333333334</v>
      </c>
      <c r="R3455" s="7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1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320"/>
        <v>41821.698599537034</v>
      </c>
      <c r="L3456" s="13">
        <f t="shared" si="321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11">
        <f t="shared" si="318"/>
        <v>100.71428571428571</v>
      </c>
      <c r="R3456" s="7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15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320"/>
        <v>42626.7503125</v>
      </c>
      <c r="L3457" s="13">
        <f t="shared" si="321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11">
        <f t="shared" si="318"/>
        <v>100.64999999999999</v>
      </c>
      <c r="R3457" s="7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15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320"/>
        <v>41821.205636574072</v>
      </c>
      <c r="L3458" s="13">
        <f t="shared" si="321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11">
        <f t="shared" ref="Q3458:Q3521" si="324">(E3458/D3458)*100</f>
        <v>191.3</v>
      </c>
      <c r="R3458" s="7">
        <f t="shared" ref="R3458:R3521" si="325">IFERROR(E3458/N3458,0)</f>
        <v>358.6875</v>
      </c>
      <c r="S3458" t="str">
        <f t="shared" si="322"/>
        <v>theater</v>
      </c>
      <c r="T3458" t="str">
        <f t="shared" si="323"/>
        <v>plays</v>
      </c>
    </row>
    <row r="3459" spans="1:20" ht="15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326">(((J3459/60)/60)/24)+DATE(1970,1,1)</f>
        <v>42016.706678240742</v>
      </c>
      <c r="L3459" s="13">
        <f t="shared" ref="L3459:L3522" si="32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11">
        <f t="shared" si="324"/>
        <v>140.19999999999999</v>
      </c>
      <c r="R3459" s="7">
        <f t="shared" si="325"/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RIGHT(P3459,LEN(P3459)-SEARCH("/",P3459))</f>
        <v>plays</v>
      </c>
    </row>
    <row r="3460" spans="1:20" ht="15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326"/>
        <v>42011.202581018515</v>
      </c>
      <c r="L3460" s="13">
        <f t="shared" si="32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11">
        <f t="shared" si="324"/>
        <v>124.33537832310839</v>
      </c>
      <c r="R3460" s="7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1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326"/>
        <v>42480.479861111111</v>
      </c>
      <c r="L3461" s="13">
        <f t="shared" si="32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11">
        <f t="shared" si="324"/>
        <v>126.2</v>
      </c>
      <c r="R3461" s="7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1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326"/>
        <v>41852.527222222219</v>
      </c>
      <c r="L3462" s="13">
        <f t="shared" si="32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11">
        <f t="shared" si="324"/>
        <v>190</v>
      </c>
      <c r="R3462" s="7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15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326"/>
        <v>42643.632858796293</v>
      </c>
      <c r="L3463" s="13">
        <f t="shared" si="327"/>
        <v>42672.125</v>
      </c>
      <c r="M3463" t="b">
        <v>0</v>
      </c>
      <c r="N3463">
        <v>12</v>
      </c>
      <c r="O3463" t="b">
        <v>1</v>
      </c>
      <c r="P3463" t="s">
        <v>8271</v>
      </c>
      <c r="Q3463" s="11">
        <f t="shared" si="324"/>
        <v>139</v>
      </c>
      <c r="R3463" s="7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15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326"/>
        <v>42179.898472222223</v>
      </c>
      <c r="L3464" s="13">
        <f t="shared" si="327"/>
        <v>42195.75</v>
      </c>
      <c r="M3464" t="b">
        <v>0</v>
      </c>
      <c r="N3464">
        <v>17</v>
      </c>
      <c r="O3464" t="b">
        <v>1</v>
      </c>
      <c r="P3464" t="s">
        <v>8271</v>
      </c>
      <c r="Q3464" s="11">
        <f t="shared" si="324"/>
        <v>202</v>
      </c>
      <c r="R3464" s="7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15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326"/>
        <v>42612.918807870374</v>
      </c>
      <c r="L3465" s="13">
        <f t="shared" si="32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11">
        <f t="shared" si="324"/>
        <v>103.38000000000001</v>
      </c>
      <c r="R3465" s="7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15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326"/>
        <v>42575.130057870367</v>
      </c>
      <c r="L3466" s="13">
        <f t="shared" si="32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11">
        <f t="shared" si="324"/>
        <v>102.3236</v>
      </c>
      <c r="R3466" s="7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1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326"/>
        <v>42200.625833333332</v>
      </c>
      <c r="L3467" s="13">
        <f t="shared" si="32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11">
        <f t="shared" si="324"/>
        <v>103</v>
      </c>
      <c r="R3467" s="7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1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326"/>
        <v>42420.019097222219</v>
      </c>
      <c r="L3468" s="13">
        <f t="shared" si="32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11">
        <f t="shared" si="324"/>
        <v>127.14285714285714</v>
      </c>
      <c r="R3468" s="7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326"/>
        <v>42053.671666666662</v>
      </c>
      <c r="L3469" s="13">
        <f t="shared" si="32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11">
        <f t="shared" si="324"/>
        <v>101</v>
      </c>
      <c r="R3469" s="7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15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326"/>
        <v>42605.765381944439</v>
      </c>
      <c r="L3470" s="13">
        <f t="shared" si="327"/>
        <v>42634.125</v>
      </c>
      <c r="M3470" t="b">
        <v>0</v>
      </c>
      <c r="N3470">
        <v>17</v>
      </c>
      <c r="O3470" t="b">
        <v>1</v>
      </c>
      <c r="P3470" t="s">
        <v>8271</v>
      </c>
      <c r="Q3470" s="11">
        <f t="shared" si="324"/>
        <v>121.78</v>
      </c>
      <c r="R3470" s="7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15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326"/>
        <v>42458.641724537039</v>
      </c>
      <c r="L3471" s="13">
        <f t="shared" si="32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11">
        <f t="shared" si="324"/>
        <v>113.39285714285714</v>
      </c>
      <c r="R3471" s="7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1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326"/>
        <v>42529.022013888884</v>
      </c>
      <c r="L3472" s="13">
        <f t="shared" si="32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11">
        <f t="shared" si="324"/>
        <v>150</v>
      </c>
      <c r="R3472" s="7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1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326"/>
        <v>41841.820486111108</v>
      </c>
      <c r="L3473" s="13">
        <f t="shared" si="32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11">
        <f t="shared" si="324"/>
        <v>214.6</v>
      </c>
      <c r="R3473" s="7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15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326"/>
        <v>41928.170497685183</v>
      </c>
      <c r="L3474" s="13">
        <f t="shared" si="32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11">
        <f t="shared" si="324"/>
        <v>102.05</v>
      </c>
      <c r="R3474" s="7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15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326"/>
        <v>42062.834444444445</v>
      </c>
      <c r="L3475" s="13">
        <f t="shared" si="32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11">
        <f t="shared" si="324"/>
        <v>100</v>
      </c>
      <c r="R3475" s="7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1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326"/>
        <v>42541.501516203702</v>
      </c>
      <c r="L3476" s="13">
        <f t="shared" si="32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11">
        <f t="shared" si="324"/>
        <v>101</v>
      </c>
      <c r="R3476" s="7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1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326"/>
        <v>41918.880833333329</v>
      </c>
      <c r="L3477" s="13">
        <f t="shared" si="327"/>
        <v>41946</v>
      </c>
      <c r="M3477" t="b">
        <v>0</v>
      </c>
      <c r="N3477">
        <v>17</v>
      </c>
      <c r="O3477" t="b">
        <v>1</v>
      </c>
      <c r="P3477" t="s">
        <v>8271</v>
      </c>
      <c r="Q3477" s="11">
        <f t="shared" si="324"/>
        <v>113.33333333333333</v>
      </c>
      <c r="R3477" s="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15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326"/>
        <v>41921.279976851853</v>
      </c>
      <c r="L3478" s="13">
        <f t="shared" si="327"/>
        <v>41939.125</v>
      </c>
      <c r="M3478" t="b">
        <v>0</v>
      </c>
      <c r="N3478">
        <v>6</v>
      </c>
      <c r="O3478" t="b">
        <v>1</v>
      </c>
      <c r="P3478" t="s">
        <v>8271</v>
      </c>
      <c r="Q3478" s="11">
        <f t="shared" si="324"/>
        <v>104</v>
      </c>
      <c r="R3478" s="7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1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326"/>
        <v>42128.736608796295</v>
      </c>
      <c r="L3479" s="13">
        <f t="shared" si="327"/>
        <v>42141.125</v>
      </c>
      <c r="M3479" t="b">
        <v>0</v>
      </c>
      <c r="N3479">
        <v>39</v>
      </c>
      <c r="O3479" t="b">
        <v>1</v>
      </c>
      <c r="P3479" t="s">
        <v>8271</v>
      </c>
      <c r="Q3479" s="11">
        <f t="shared" si="324"/>
        <v>115.33333333333333</v>
      </c>
      <c r="R3479" s="7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1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326"/>
        <v>42053.916921296302</v>
      </c>
      <c r="L3480" s="13">
        <f t="shared" si="327"/>
        <v>42079.875</v>
      </c>
      <c r="M3480" t="b">
        <v>0</v>
      </c>
      <c r="N3480">
        <v>57</v>
      </c>
      <c r="O3480" t="b">
        <v>1</v>
      </c>
      <c r="P3480" t="s">
        <v>8271</v>
      </c>
      <c r="Q3480" s="11">
        <f t="shared" si="324"/>
        <v>112.85000000000001</v>
      </c>
      <c r="R3480" s="7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1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326"/>
        <v>41781.855092592588</v>
      </c>
      <c r="L3481" s="13">
        <f t="shared" si="32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11">
        <f t="shared" si="324"/>
        <v>127.86666666666666</v>
      </c>
      <c r="R3481" s="7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1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326"/>
        <v>42171.317442129628</v>
      </c>
      <c r="L3482" s="13">
        <f t="shared" si="327"/>
        <v>42195.875</v>
      </c>
      <c r="M3482" t="b">
        <v>0</v>
      </c>
      <c r="N3482">
        <v>13</v>
      </c>
      <c r="O3482" t="b">
        <v>1</v>
      </c>
      <c r="P3482" t="s">
        <v>8271</v>
      </c>
      <c r="Q3482" s="11">
        <f t="shared" si="324"/>
        <v>142.66666666666669</v>
      </c>
      <c r="R3482" s="7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15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326"/>
        <v>41989.24754629629</v>
      </c>
      <c r="L3483" s="13">
        <f t="shared" si="32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11">
        <f t="shared" si="324"/>
        <v>118.8</v>
      </c>
      <c r="R3483" s="7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1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326"/>
        <v>41796.771597222221</v>
      </c>
      <c r="L3484" s="13">
        <f t="shared" si="32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11">
        <f t="shared" si="324"/>
        <v>138.33333333333334</v>
      </c>
      <c r="R3484" s="7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15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326"/>
        <v>41793.668761574074</v>
      </c>
      <c r="L3485" s="13">
        <f t="shared" si="32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11">
        <f t="shared" si="324"/>
        <v>159.9402985074627</v>
      </c>
      <c r="R3485" s="7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15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326"/>
        <v>42506.760405092587</v>
      </c>
      <c r="L3486" s="13">
        <f t="shared" si="32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11">
        <f t="shared" si="324"/>
        <v>114.24000000000001</v>
      </c>
      <c r="R3486" s="7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15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326"/>
        <v>42372.693055555559</v>
      </c>
      <c r="L3487" s="13">
        <f t="shared" si="32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11">
        <f t="shared" si="324"/>
        <v>100.60606060606061</v>
      </c>
      <c r="R3487" s="7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1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326"/>
        <v>42126.87501157407</v>
      </c>
      <c r="L3488" s="13">
        <f t="shared" si="32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11">
        <f t="shared" si="324"/>
        <v>155.20000000000002</v>
      </c>
      <c r="R3488" s="7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1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326"/>
        <v>42149.940416666665</v>
      </c>
      <c r="L3489" s="13">
        <f t="shared" si="32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11">
        <f t="shared" si="324"/>
        <v>127.75000000000001</v>
      </c>
      <c r="R3489" s="7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15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326"/>
        <v>42087.768055555556</v>
      </c>
      <c r="L3490" s="13">
        <f t="shared" si="32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11">
        <f t="shared" si="324"/>
        <v>121.2</v>
      </c>
      <c r="R3490" s="7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1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326"/>
        <v>41753.635775462964</v>
      </c>
      <c r="L3491" s="13">
        <f t="shared" si="327"/>
        <v>41783.875</v>
      </c>
      <c r="M3491" t="b">
        <v>0</v>
      </c>
      <c r="N3491">
        <v>72</v>
      </c>
      <c r="O3491" t="b">
        <v>1</v>
      </c>
      <c r="P3491" t="s">
        <v>8271</v>
      </c>
      <c r="Q3491" s="11">
        <f t="shared" si="324"/>
        <v>112.7</v>
      </c>
      <c r="R3491" s="7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15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326"/>
        <v>42443.802361111113</v>
      </c>
      <c r="L3492" s="13">
        <f t="shared" si="32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11">
        <f t="shared" si="324"/>
        <v>127.49999999999999</v>
      </c>
      <c r="R3492" s="7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15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326"/>
        <v>42121.249814814815</v>
      </c>
      <c r="L3493" s="13">
        <f t="shared" si="32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11">
        <f t="shared" si="324"/>
        <v>158.20000000000002</v>
      </c>
      <c r="R3493" s="7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1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326"/>
        <v>42268.009224537032</v>
      </c>
      <c r="L3494" s="13">
        <f t="shared" si="32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11">
        <f t="shared" si="324"/>
        <v>105.26894736842105</v>
      </c>
      <c r="R3494" s="7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15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326"/>
        <v>41848.866157407407</v>
      </c>
      <c r="L3495" s="13">
        <f t="shared" si="32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11">
        <f t="shared" si="324"/>
        <v>100</v>
      </c>
      <c r="R3495" s="7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15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326"/>
        <v>42689.214988425927</v>
      </c>
      <c r="L3496" s="13">
        <f t="shared" si="327"/>
        <v>42700.25</v>
      </c>
      <c r="M3496" t="b">
        <v>0</v>
      </c>
      <c r="N3496">
        <v>13</v>
      </c>
      <c r="O3496" t="b">
        <v>1</v>
      </c>
      <c r="P3496" t="s">
        <v>8271</v>
      </c>
      <c r="Q3496" s="11">
        <f t="shared" si="324"/>
        <v>100</v>
      </c>
      <c r="R3496" s="7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15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326"/>
        <v>41915.762835648151</v>
      </c>
      <c r="L3497" s="13">
        <f t="shared" si="32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11">
        <f t="shared" si="324"/>
        <v>106.86</v>
      </c>
      <c r="R3497" s="7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1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326"/>
        <v>42584.846828703703</v>
      </c>
      <c r="L3498" s="13">
        <f t="shared" si="32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11">
        <f t="shared" si="324"/>
        <v>124.4</v>
      </c>
      <c r="R3498" s="7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1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326"/>
        <v>42511.741944444439</v>
      </c>
      <c r="L3499" s="13">
        <f t="shared" si="32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11">
        <f t="shared" si="324"/>
        <v>108.70406189555126</v>
      </c>
      <c r="R3499" s="7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15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326"/>
        <v>42459.15861111111</v>
      </c>
      <c r="L3500" s="13">
        <f t="shared" si="32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11">
        <f t="shared" si="324"/>
        <v>102.42424242424242</v>
      </c>
      <c r="R3500" s="7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15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326"/>
        <v>42132.036168981482</v>
      </c>
      <c r="L3501" s="13">
        <f t="shared" si="32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11">
        <f t="shared" si="324"/>
        <v>105.5</v>
      </c>
      <c r="R3501" s="7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15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326"/>
        <v>42419.91942129629</v>
      </c>
      <c r="L3502" s="13">
        <f t="shared" si="32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11">
        <f t="shared" si="324"/>
        <v>106.3</v>
      </c>
      <c r="R3502" s="7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1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326"/>
        <v>42233.763831018514</v>
      </c>
      <c r="L3503" s="13">
        <f t="shared" si="32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11">
        <f t="shared" si="324"/>
        <v>100.66666666666666</v>
      </c>
      <c r="R3503" s="7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15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326"/>
        <v>42430.839398148149</v>
      </c>
      <c r="L3504" s="13">
        <f t="shared" si="32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11">
        <f t="shared" si="324"/>
        <v>105.4</v>
      </c>
      <c r="R3504" s="7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1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326"/>
        <v>42545.478333333333</v>
      </c>
      <c r="L3505" s="13">
        <f t="shared" si="32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11">
        <f t="shared" si="324"/>
        <v>107.55999999999999</v>
      </c>
      <c r="R3505" s="7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15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326"/>
        <v>42297.748738425929</v>
      </c>
      <c r="L3506" s="13">
        <f t="shared" si="32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11">
        <f t="shared" si="324"/>
        <v>100</v>
      </c>
      <c r="R3506" s="7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15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326"/>
        <v>41760.935706018521</v>
      </c>
      <c r="L3507" s="13">
        <f t="shared" si="32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11">
        <f t="shared" si="324"/>
        <v>103.76</v>
      </c>
      <c r="R3507" s="7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15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326"/>
        <v>41829.734259259261</v>
      </c>
      <c r="L3508" s="13">
        <f t="shared" si="32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11">
        <f t="shared" si="324"/>
        <v>101.49999999999999</v>
      </c>
      <c r="R3508" s="7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15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326"/>
        <v>42491.92288194444</v>
      </c>
      <c r="L3509" s="13">
        <f t="shared" si="32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11">
        <f t="shared" si="324"/>
        <v>104.4</v>
      </c>
      <c r="R3509" s="7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1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326"/>
        <v>42477.729780092588</v>
      </c>
      <c r="L3510" s="13">
        <f t="shared" si="327"/>
        <v>42500.875</v>
      </c>
      <c r="M3510" t="b">
        <v>0</v>
      </c>
      <c r="N3510">
        <v>15</v>
      </c>
      <c r="O3510" t="b">
        <v>1</v>
      </c>
      <c r="P3510" t="s">
        <v>8271</v>
      </c>
      <c r="Q3510" s="11">
        <f t="shared" si="324"/>
        <v>180</v>
      </c>
      <c r="R3510" s="7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15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326"/>
        <v>41950.859560185185</v>
      </c>
      <c r="L3511" s="13">
        <f t="shared" si="32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11">
        <f t="shared" si="324"/>
        <v>106.33333333333333</v>
      </c>
      <c r="R3511" s="7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15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326"/>
        <v>41802.62090277778</v>
      </c>
      <c r="L3512" s="13">
        <f t="shared" si="32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11">
        <f t="shared" si="324"/>
        <v>100.55555555555556</v>
      </c>
      <c r="R3512" s="7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1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326"/>
        <v>41927.873784722222</v>
      </c>
      <c r="L3513" s="13">
        <f t="shared" si="32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11">
        <f t="shared" si="324"/>
        <v>101.2</v>
      </c>
      <c r="R3513" s="7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1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326"/>
        <v>42057.536944444444</v>
      </c>
      <c r="L3514" s="13">
        <f t="shared" si="32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11">
        <f t="shared" si="324"/>
        <v>100</v>
      </c>
      <c r="R3514" s="7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15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326"/>
        <v>41781.096203703702</v>
      </c>
      <c r="L3515" s="13">
        <f t="shared" si="32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11">
        <f t="shared" si="324"/>
        <v>118.39285714285714</v>
      </c>
      <c r="R3515" s="7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1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326"/>
        <v>42020.846666666665</v>
      </c>
      <c r="L3516" s="13">
        <f t="shared" si="32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11">
        <f t="shared" si="324"/>
        <v>110.00000000000001</v>
      </c>
      <c r="R3516" s="7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1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326"/>
        <v>42125.772812499999</v>
      </c>
      <c r="L3517" s="13">
        <f t="shared" si="32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11">
        <f t="shared" si="324"/>
        <v>102.66666666666666</v>
      </c>
      <c r="R3517" s="7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15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326"/>
        <v>41856.010069444441</v>
      </c>
      <c r="L3518" s="13">
        <f t="shared" si="327"/>
        <v>41890.125</v>
      </c>
      <c r="M3518" t="b">
        <v>0</v>
      </c>
      <c r="N3518">
        <v>11</v>
      </c>
      <c r="O3518" t="b">
        <v>1</v>
      </c>
      <c r="P3518" t="s">
        <v>8271</v>
      </c>
      <c r="Q3518" s="11">
        <f t="shared" si="324"/>
        <v>100</v>
      </c>
      <c r="R3518" s="7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1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326"/>
        <v>41794.817523148151</v>
      </c>
      <c r="L3519" s="13">
        <f t="shared" si="32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11">
        <f t="shared" si="324"/>
        <v>100</v>
      </c>
      <c r="R3519" s="7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15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326"/>
        <v>41893.783553240741</v>
      </c>
      <c r="L3520" s="13">
        <f t="shared" si="32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11">
        <f t="shared" si="324"/>
        <v>110.04599999999999</v>
      </c>
      <c r="R3520" s="7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1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326"/>
        <v>42037.598958333328</v>
      </c>
      <c r="L3521" s="13">
        <f t="shared" si="32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11">
        <f t="shared" si="324"/>
        <v>101.35000000000001</v>
      </c>
      <c r="R3521" s="7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1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326"/>
        <v>42227.824212962965</v>
      </c>
      <c r="L3522" s="13">
        <f t="shared" si="32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11">
        <f t="shared" ref="Q3522:Q3585" si="330">(E3522/D3522)*100</f>
        <v>100.75</v>
      </c>
      <c r="R3522" s="7">
        <f t="shared" ref="R3522:R3585" si="331">IFERROR(E3522/N3522,0)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15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332">(((J3523/60)/60)/24)+DATE(1970,1,1)</f>
        <v>41881.361342592594</v>
      </c>
      <c r="L3523" s="13">
        <f t="shared" ref="L3523:L3586" si="333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11">
        <f t="shared" si="330"/>
        <v>169.42857142857144</v>
      </c>
      <c r="R3523" s="7">
        <f t="shared" si="331"/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RIGHT(P3523,LEN(P3523)-SEARCH("/",P3523))</f>
        <v>plays</v>
      </c>
    </row>
    <row r="3524" spans="1:20" ht="1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332"/>
        <v>42234.789884259255</v>
      </c>
      <c r="L3524" s="13">
        <f t="shared" si="33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11">
        <f t="shared" si="330"/>
        <v>100</v>
      </c>
      <c r="R3524" s="7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1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332"/>
        <v>42581.397546296299</v>
      </c>
      <c r="L3525" s="13">
        <f t="shared" si="33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11">
        <f t="shared" si="330"/>
        <v>113.65</v>
      </c>
      <c r="R3525" s="7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15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332"/>
        <v>41880.76357638889</v>
      </c>
      <c r="L3526" s="13">
        <f t="shared" si="33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11">
        <f t="shared" si="330"/>
        <v>101.56</v>
      </c>
      <c r="R3526" s="7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1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332"/>
        <v>42214.6956712963</v>
      </c>
      <c r="L3527" s="13">
        <f t="shared" si="33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11">
        <f t="shared" si="330"/>
        <v>106</v>
      </c>
      <c r="R3527" s="7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15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332"/>
        <v>42460.335312499999</v>
      </c>
      <c r="L3528" s="13">
        <f t="shared" si="33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11">
        <f t="shared" si="330"/>
        <v>102</v>
      </c>
      <c r="R3528" s="7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15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332"/>
        <v>42167.023206018523</v>
      </c>
      <c r="L3529" s="13">
        <f t="shared" si="33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11">
        <f t="shared" si="330"/>
        <v>116.91666666666667</v>
      </c>
      <c r="R3529" s="7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1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332"/>
        <v>42733.50136574074</v>
      </c>
      <c r="L3530" s="13">
        <f t="shared" si="33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11">
        <f t="shared" si="330"/>
        <v>101.15151515151514</v>
      </c>
      <c r="R3530" s="7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15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332"/>
        <v>42177.761782407411</v>
      </c>
      <c r="L3531" s="13">
        <f t="shared" si="33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11">
        <f t="shared" si="330"/>
        <v>132</v>
      </c>
      <c r="R3531" s="7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1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332"/>
        <v>42442.623344907406</v>
      </c>
      <c r="L3532" s="13">
        <f t="shared" si="33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11">
        <f t="shared" si="330"/>
        <v>100</v>
      </c>
      <c r="R3532" s="7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332"/>
        <v>42521.654328703706</v>
      </c>
      <c r="L3533" s="13">
        <f t="shared" si="33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11">
        <f t="shared" si="330"/>
        <v>128</v>
      </c>
      <c r="R3533" s="7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15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332"/>
        <v>41884.599849537037</v>
      </c>
      <c r="L3534" s="13">
        <f t="shared" si="33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11">
        <f t="shared" si="330"/>
        <v>118.95833333333334</v>
      </c>
      <c r="R3534" s="7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15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332"/>
        <v>42289.761192129634</v>
      </c>
      <c r="L3535" s="13">
        <f t="shared" si="33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11">
        <f t="shared" si="330"/>
        <v>126.2</v>
      </c>
      <c r="R3535" s="7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1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332"/>
        <v>42243.6252662037</v>
      </c>
      <c r="L3536" s="13">
        <f t="shared" si="33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11">
        <f t="shared" si="330"/>
        <v>156.20000000000002</v>
      </c>
      <c r="R3536" s="7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1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332"/>
        <v>42248.640162037031</v>
      </c>
      <c r="L3537" s="13">
        <f t="shared" si="333"/>
        <v>42279.75</v>
      </c>
      <c r="M3537" t="b">
        <v>0</v>
      </c>
      <c r="N3537">
        <v>46</v>
      </c>
      <c r="O3537" t="b">
        <v>1</v>
      </c>
      <c r="P3537" t="s">
        <v>8271</v>
      </c>
      <c r="Q3537" s="11">
        <f t="shared" si="330"/>
        <v>103.15</v>
      </c>
      <c r="R3537" s="7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1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332"/>
        <v>42328.727141203708</v>
      </c>
      <c r="L3538" s="13">
        <f t="shared" si="33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11">
        <f t="shared" si="330"/>
        <v>153.33333333333334</v>
      </c>
      <c r="R3538" s="7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15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332"/>
        <v>41923.354351851849</v>
      </c>
      <c r="L3539" s="13">
        <f t="shared" si="33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11">
        <f t="shared" si="330"/>
        <v>180.44444444444446</v>
      </c>
      <c r="R3539" s="7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1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332"/>
        <v>42571.420601851853</v>
      </c>
      <c r="L3540" s="13">
        <f t="shared" si="33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11">
        <f t="shared" si="330"/>
        <v>128.44999999999999</v>
      </c>
      <c r="R3540" s="7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15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332"/>
        <v>42600.756041666667</v>
      </c>
      <c r="L3541" s="13">
        <f t="shared" si="33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11">
        <f t="shared" si="330"/>
        <v>119.66666666666667</v>
      </c>
      <c r="R3541" s="7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1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332"/>
        <v>42517.003368055557</v>
      </c>
      <c r="L3542" s="13">
        <f t="shared" si="33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11">
        <f t="shared" si="330"/>
        <v>123</v>
      </c>
      <c r="R3542" s="7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1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332"/>
        <v>42222.730034722219</v>
      </c>
      <c r="L3543" s="13">
        <f t="shared" si="33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11">
        <f t="shared" si="330"/>
        <v>105</v>
      </c>
      <c r="R3543" s="7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15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332"/>
        <v>41829.599791666667</v>
      </c>
      <c r="L3544" s="13">
        <f t="shared" si="33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11">
        <f t="shared" si="330"/>
        <v>102.23636363636363</v>
      </c>
      <c r="R3544" s="7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15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332"/>
        <v>42150.755312499998</v>
      </c>
      <c r="L3545" s="13">
        <f t="shared" si="33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11">
        <f t="shared" si="330"/>
        <v>104.66666666666666</v>
      </c>
      <c r="R3545" s="7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15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332"/>
        <v>42040.831678240742</v>
      </c>
      <c r="L3546" s="13">
        <f t="shared" si="33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11">
        <f t="shared" si="330"/>
        <v>100</v>
      </c>
      <c r="R3546" s="7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15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332"/>
        <v>42075.807395833333</v>
      </c>
      <c r="L3547" s="13">
        <f t="shared" si="33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11">
        <f t="shared" si="330"/>
        <v>100.4</v>
      </c>
      <c r="R3547" s="7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15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332"/>
        <v>42073.660694444443</v>
      </c>
      <c r="L3548" s="13">
        <f t="shared" si="33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11">
        <f t="shared" si="330"/>
        <v>102.27272727272727</v>
      </c>
      <c r="R3548" s="7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15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332"/>
        <v>42480.078715277778</v>
      </c>
      <c r="L3549" s="13">
        <f t="shared" si="33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11">
        <f t="shared" si="330"/>
        <v>114.40928571428573</v>
      </c>
      <c r="R3549" s="7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15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332"/>
        <v>42411.942291666666</v>
      </c>
      <c r="L3550" s="13">
        <f t="shared" si="33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11">
        <f t="shared" si="330"/>
        <v>101.9047619047619</v>
      </c>
      <c r="R3550" s="7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1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332"/>
        <v>42223.394363425927</v>
      </c>
      <c r="L3551" s="13">
        <f t="shared" si="33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11">
        <f t="shared" si="330"/>
        <v>102</v>
      </c>
      <c r="R3551" s="7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1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332"/>
        <v>42462.893495370372</v>
      </c>
      <c r="L3552" s="13">
        <f t="shared" si="33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11">
        <f t="shared" si="330"/>
        <v>104.80000000000001</v>
      </c>
      <c r="R3552" s="7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15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332"/>
        <v>41753.515856481477</v>
      </c>
      <c r="L3553" s="13">
        <f t="shared" si="33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11">
        <f t="shared" si="330"/>
        <v>101.83333333333333</v>
      </c>
      <c r="R3553" s="7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1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332"/>
        <v>41788.587083333332</v>
      </c>
      <c r="L3554" s="13">
        <f t="shared" si="33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11">
        <f t="shared" si="330"/>
        <v>100</v>
      </c>
      <c r="R3554" s="7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15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332"/>
        <v>42196.028703703705</v>
      </c>
      <c r="L3555" s="13">
        <f t="shared" si="333"/>
        <v>42228</v>
      </c>
      <c r="M3555" t="b">
        <v>0</v>
      </c>
      <c r="N3555">
        <v>104</v>
      </c>
      <c r="O3555" t="b">
        <v>1</v>
      </c>
      <c r="P3555" t="s">
        <v>8271</v>
      </c>
      <c r="Q3555" s="11">
        <f t="shared" si="330"/>
        <v>106.27272727272728</v>
      </c>
      <c r="R3555" s="7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1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332"/>
        <v>42016.050451388888</v>
      </c>
      <c r="L3556" s="13">
        <f t="shared" si="33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11">
        <f t="shared" si="330"/>
        <v>113.42219999999999</v>
      </c>
      <c r="R3556" s="7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15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332"/>
        <v>42661.442060185189</v>
      </c>
      <c r="L3557" s="13">
        <f t="shared" si="33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11">
        <f t="shared" si="330"/>
        <v>100</v>
      </c>
      <c r="R3557" s="7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1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332"/>
        <v>41808.649583333332</v>
      </c>
      <c r="L3558" s="13">
        <f t="shared" si="33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11">
        <f t="shared" si="330"/>
        <v>100.45454545454547</v>
      </c>
      <c r="R3558" s="7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15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332"/>
        <v>41730.276747685188</v>
      </c>
      <c r="L3559" s="13">
        <f t="shared" si="33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11">
        <f t="shared" si="330"/>
        <v>100.03599999999999</v>
      </c>
      <c r="R3559" s="7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1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332"/>
        <v>42139.816840277781</v>
      </c>
      <c r="L3560" s="13">
        <f t="shared" si="333"/>
        <v>42181.875</v>
      </c>
      <c r="M3560" t="b">
        <v>0</v>
      </c>
      <c r="N3560">
        <v>22</v>
      </c>
      <c r="O3560" t="b">
        <v>1</v>
      </c>
      <c r="P3560" t="s">
        <v>8271</v>
      </c>
      <c r="Q3560" s="11">
        <f t="shared" si="330"/>
        <v>144</v>
      </c>
      <c r="R3560" s="7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15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332"/>
        <v>42194.096157407403</v>
      </c>
      <c r="L3561" s="13">
        <f t="shared" si="33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11">
        <f t="shared" si="330"/>
        <v>103.49999999999999</v>
      </c>
      <c r="R3561" s="7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15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332"/>
        <v>42115.889652777783</v>
      </c>
      <c r="L3562" s="13">
        <f t="shared" si="33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11">
        <f t="shared" si="330"/>
        <v>108.43750000000001</v>
      </c>
      <c r="R3562" s="7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5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332"/>
        <v>42203.680300925931</v>
      </c>
      <c r="L3563" s="13">
        <f t="shared" si="33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11">
        <f t="shared" si="330"/>
        <v>102.4</v>
      </c>
      <c r="R3563" s="7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1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332"/>
        <v>42433.761886574073</v>
      </c>
      <c r="L3564" s="13">
        <f t="shared" si="33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11">
        <f t="shared" si="330"/>
        <v>148.88888888888889</v>
      </c>
      <c r="R3564" s="7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1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332"/>
        <v>42555.671944444446</v>
      </c>
      <c r="L3565" s="13">
        <f t="shared" si="33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11">
        <f t="shared" si="330"/>
        <v>105.49000000000002</v>
      </c>
      <c r="R3565" s="7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1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332"/>
        <v>42236.623252314821</v>
      </c>
      <c r="L3566" s="13">
        <f t="shared" si="33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11">
        <f t="shared" si="330"/>
        <v>100.49999999999999</v>
      </c>
      <c r="R3566" s="7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15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332"/>
        <v>41974.743148148147</v>
      </c>
      <c r="L3567" s="13">
        <f t="shared" si="33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11">
        <f t="shared" si="330"/>
        <v>130.55555555555557</v>
      </c>
      <c r="R3567" s="7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1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332"/>
        <v>41997.507905092592</v>
      </c>
      <c r="L3568" s="13">
        <f t="shared" si="33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11">
        <f t="shared" si="330"/>
        <v>104.75000000000001</v>
      </c>
      <c r="R3568" s="7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1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332"/>
        <v>42135.810694444444</v>
      </c>
      <c r="L3569" s="13">
        <f t="shared" si="33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11">
        <f t="shared" si="330"/>
        <v>108.80000000000001</v>
      </c>
      <c r="R3569" s="7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15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332"/>
        <v>41869.740671296298</v>
      </c>
      <c r="L3570" s="13">
        <f t="shared" si="33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11">
        <f t="shared" si="330"/>
        <v>111.00000000000001</v>
      </c>
      <c r="R3570" s="7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1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332"/>
        <v>41982.688611111109</v>
      </c>
      <c r="L3571" s="13">
        <f t="shared" si="33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11">
        <f t="shared" si="330"/>
        <v>100.47999999999999</v>
      </c>
      <c r="R3571" s="7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1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332"/>
        <v>41976.331979166673</v>
      </c>
      <c r="L3572" s="13">
        <f t="shared" si="33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11">
        <f t="shared" si="330"/>
        <v>114.35</v>
      </c>
      <c r="R3572" s="7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1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332"/>
        <v>41912.858946759261</v>
      </c>
      <c r="L3573" s="13">
        <f t="shared" si="33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11">
        <f t="shared" si="330"/>
        <v>122.06666666666666</v>
      </c>
      <c r="R3573" s="7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1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332"/>
        <v>42146.570393518516</v>
      </c>
      <c r="L3574" s="13">
        <f t="shared" si="33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11">
        <f t="shared" si="330"/>
        <v>100</v>
      </c>
      <c r="R3574" s="7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1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332"/>
        <v>41921.375532407408</v>
      </c>
      <c r="L3575" s="13">
        <f t="shared" si="33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11">
        <f t="shared" si="330"/>
        <v>102.8</v>
      </c>
      <c r="R3575" s="7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15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332"/>
        <v>41926.942685185182</v>
      </c>
      <c r="L3576" s="13">
        <f t="shared" si="33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11">
        <f t="shared" si="330"/>
        <v>106.12068965517241</v>
      </c>
      <c r="R3576" s="7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15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332"/>
        <v>42561.783877314811</v>
      </c>
      <c r="L3577" s="13">
        <f t="shared" si="33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11">
        <f t="shared" si="330"/>
        <v>101.33000000000001</v>
      </c>
      <c r="R3577" s="7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1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332"/>
        <v>42649.54923611111</v>
      </c>
      <c r="L3578" s="13">
        <f t="shared" si="33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11">
        <f t="shared" si="330"/>
        <v>100</v>
      </c>
      <c r="R3578" s="7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1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332"/>
        <v>42093.786840277782</v>
      </c>
      <c r="L3579" s="13">
        <f t="shared" si="33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11">
        <f t="shared" si="330"/>
        <v>130</v>
      </c>
      <c r="R3579" s="7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1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332"/>
        <v>42460.733530092592</v>
      </c>
      <c r="L3580" s="13">
        <f t="shared" si="33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11">
        <f t="shared" si="330"/>
        <v>100.01333333333334</v>
      </c>
      <c r="R3580" s="7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1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332"/>
        <v>42430.762222222227</v>
      </c>
      <c r="L3581" s="13">
        <f t="shared" si="33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11">
        <f t="shared" si="330"/>
        <v>100</v>
      </c>
      <c r="R3581" s="7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1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332"/>
        <v>42026.176180555558</v>
      </c>
      <c r="L3582" s="13">
        <f t="shared" si="33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11">
        <f t="shared" si="330"/>
        <v>113.88888888888889</v>
      </c>
      <c r="R3582" s="7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1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332"/>
        <v>41836.471180555556</v>
      </c>
      <c r="L3583" s="13">
        <f t="shared" si="33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11">
        <f t="shared" si="330"/>
        <v>100</v>
      </c>
      <c r="R3583" s="7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1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332"/>
        <v>42451.095856481479</v>
      </c>
      <c r="L3584" s="13">
        <f t="shared" si="33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11">
        <f t="shared" si="330"/>
        <v>287</v>
      </c>
      <c r="R3584" s="7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15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332"/>
        <v>42418.425983796296</v>
      </c>
      <c r="L3585" s="13">
        <f t="shared" si="33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11">
        <f t="shared" si="330"/>
        <v>108.5</v>
      </c>
      <c r="R3585" s="7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1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332"/>
        <v>42168.316481481481</v>
      </c>
      <c r="L3586" s="13">
        <f t="shared" si="33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11">
        <f t="shared" ref="Q3586:Q3649" si="336">(E3586/D3586)*100</f>
        <v>115.5</v>
      </c>
      <c r="R3586" s="7">
        <f t="shared" ref="R3586:R3649" si="337">IFERROR(E3586/N3586,0)</f>
        <v>30.9375</v>
      </c>
      <c r="S3586" t="str">
        <f t="shared" si="334"/>
        <v>theater</v>
      </c>
      <c r="T3586" t="str">
        <f t="shared" si="335"/>
        <v>plays</v>
      </c>
    </row>
    <row r="3587" spans="1:20" ht="1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338">(((J3587/60)/60)/24)+DATE(1970,1,1)</f>
        <v>41964.716319444444</v>
      </c>
      <c r="L3587" s="13">
        <f t="shared" ref="L3587:L3650" si="339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11">
        <f t="shared" si="336"/>
        <v>119.11764705882352</v>
      </c>
      <c r="R3587" s="7">
        <f t="shared" si="337"/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RIGHT(P3587,LEN(P3587)-SEARCH("/",P3587))</f>
        <v>plays</v>
      </c>
    </row>
    <row r="3588" spans="1:20" ht="15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338"/>
        <v>42576.697569444441</v>
      </c>
      <c r="L3588" s="13">
        <f t="shared" si="339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11">
        <f t="shared" si="336"/>
        <v>109.42666666666668</v>
      </c>
      <c r="R3588" s="7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1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338"/>
        <v>42503.539976851855</v>
      </c>
      <c r="L3589" s="13">
        <f t="shared" si="339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11">
        <f t="shared" si="336"/>
        <v>126.6</v>
      </c>
      <c r="R3589" s="7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1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338"/>
        <v>42101.828819444447</v>
      </c>
      <c r="L3590" s="13">
        <f t="shared" si="339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11">
        <f t="shared" si="336"/>
        <v>100.49999999999999</v>
      </c>
      <c r="R3590" s="7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1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338"/>
        <v>42125.647534722222</v>
      </c>
      <c r="L3591" s="13">
        <f t="shared" si="339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11">
        <f t="shared" si="336"/>
        <v>127.49999999999999</v>
      </c>
      <c r="R3591" s="7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1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338"/>
        <v>41902.333726851852</v>
      </c>
      <c r="L3592" s="13">
        <f t="shared" si="339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11">
        <f t="shared" si="336"/>
        <v>100.05999999999999</v>
      </c>
      <c r="R3592" s="7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15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338"/>
        <v>42003.948425925926</v>
      </c>
      <c r="L3593" s="13">
        <f t="shared" si="339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11">
        <f t="shared" si="336"/>
        <v>175</v>
      </c>
      <c r="R3593" s="7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1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338"/>
        <v>41988.829942129625</v>
      </c>
      <c r="L3594" s="13">
        <f t="shared" si="339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11">
        <f t="shared" si="336"/>
        <v>127.25</v>
      </c>
      <c r="R3594" s="7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1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338"/>
        <v>41974.898599537039</v>
      </c>
      <c r="L3595" s="13">
        <f t="shared" si="339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11">
        <f t="shared" si="336"/>
        <v>110.63333333333334</v>
      </c>
      <c r="R3595" s="7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15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338"/>
        <v>42592.066921296297</v>
      </c>
      <c r="L3596" s="13">
        <f t="shared" si="339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11">
        <f t="shared" si="336"/>
        <v>125.93749999999999</v>
      </c>
      <c r="R3596" s="7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15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338"/>
        <v>42050.008368055554</v>
      </c>
      <c r="L3597" s="13">
        <f t="shared" si="339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11">
        <f t="shared" si="336"/>
        <v>118.5</v>
      </c>
      <c r="R3597" s="7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15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338"/>
        <v>41856.715069444443</v>
      </c>
      <c r="L3598" s="13">
        <f t="shared" si="339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11">
        <f t="shared" si="336"/>
        <v>107.72727272727273</v>
      </c>
      <c r="R3598" s="7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15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338"/>
        <v>42417.585532407407</v>
      </c>
      <c r="L3599" s="13">
        <f t="shared" si="339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11">
        <f t="shared" si="336"/>
        <v>102.60000000000001</v>
      </c>
      <c r="R3599" s="7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15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338"/>
        <v>41866.79886574074</v>
      </c>
      <c r="L3600" s="13">
        <f t="shared" si="339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11">
        <f t="shared" si="336"/>
        <v>110.1</v>
      </c>
      <c r="R3600" s="7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1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338"/>
        <v>42220.79487268519</v>
      </c>
      <c r="L3601" s="13">
        <f t="shared" si="339"/>
        <v>42246</v>
      </c>
      <c r="M3601" t="b">
        <v>0</v>
      </c>
      <c r="N3601">
        <v>17</v>
      </c>
      <c r="O3601" t="b">
        <v>1</v>
      </c>
      <c r="P3601" t="s">
        <v>8271</v>
      </c>
      <c r="Q3601" s="11">
        <f t="shared" si="336"/>
        <v>202</v>
      </c>
      <c r="R3601" s="7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15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338"/>
        <v>42628.849120370374</v>
      </c>
      <c r="L3602" s="13">
        <f t="shared" si="339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11">
        <f t="shared" si="336"/>
        <v>130</v>
      </c>
      <c r="R3602" s="7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1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338"/>
        <v>41990.99863425926</v>
      </c>
      <c r="L3603" s="13">
        <f t="shared" si="339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11">
        <f t="shared" si="336"/>
        <v>104.35000000000001</v>
      </c>
      <c r="R3603" s="7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15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338"/>
        <v>42447.894432870366</v>
      </c>
      <c r="L3604" s="13">
        <f t="shared" si="339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11">
        <f t="shared" si="336"/>
        <v>100.05</v>
      </c>
      <c r="R3604" s="7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15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338"/>
        <v>42283.864351851851</v>
      </c>
      <c r="L3605" s="13">
        <f t="shared" si="339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11">
        <f t="shared" si="336"/>
        <v>170.66666666666669</v>
      </c>
      <c r="R3605" s="7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15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338"/>
        <v>42483.015694444446</v>
      </c>
      <c r="L3606" s="13">
        <f t="shared" si="339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11">
        <f t="shared" si="336"/>
        <v>112.83333333333334</v>
      </c>
      <c r="R3606" s="7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1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338"/>
        <v>42383.793124999997</v>
      </c>
      <c r="L3607" s="13">
        <f t="shared" si="339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11">
        <f t="shared" si="336"/>
        <v>184</v>
      </c>
      <c r="R3607" s="7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1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338"/>
        <v>42566.604826388888</v>
      </c>
      <c r="L3608" s="13">
        <f t="shared" si="339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11">
        <f t="shared" si="336"/>
        <v>130.26666666666665</v>
      </c>
      <c r="R3608" s="7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1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338"/>
        <v>42338.963912037041</v>
      </c>
      <c r="L3609" s="13">
        <f t="shared" si="339"/>
        <v>42353</v>
      </c>
      <c r="M3609" t="b">
        <v>0</v>
      </c>
      <c r="N3609">
        <v>20</v>
      </c>
      <c r="O3609" t="b">
        <v>1</v>
      </c>
      <c r="P3609" t="s">
        <v>8271</v>
      </c>
      <c r="Q3609" s="11">
        <f t="shared" si="336"/>
        <v>105.45454545454544</v>
      </c>
      <c r="R3609" s="7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1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338"/>
        <v>42506.709375000006</v>
      </c>
      <c r="L3610" s="13">
        <f t="shared" si="339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11">
        <f t="shared" si="336"/>
        <v>100</v>
      </c>
      <c r="R3610" s="7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1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338"/>
        <v>42429.991724537031</v>
      </c>
      <c r="L3611" s="13">
        <f t="shared" si="339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11">
        <f t="shared" si="336"/>
        <v>153.31632653061226</v>
      </c>
      <c r="R3611" s="7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1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338"/>
        <v>42203.432129629626</v>
      </c>
      <c r="L3612" s="13">
        <f t="shared" si="339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11">
        <f t="shared" si="336"/>
        <v>162.30000000000001</v>
      </c>
      <c r="R3612" s="7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1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338"/>
        <v>42072.370381944449</v>
      </c>
      <c r="L3613" s="13">
        <f t="shared" si="339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11">
        <f t="shared" si="336"/>
        <v>136</v>
      </c>
      <c r="R3613" s="7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1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338"/>
        <v>41789.726979166669</v>
      </c>
      <c r="L3614" s="13">
        <f t="shared" si="339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11">
        <f t="shared" si="336"/>
        <v>144.4</v>
      </c>
      <c r="R3614" s="7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15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338"/>
        <v>41788.58997685185</v>
      </c>
      <c r="L3615" s="13">
        <f t="shared" si="339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11">
        <f t="shared" si="336"/>
        <v>100</v>
      </c>
      <c r="R3615" s="7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15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338"/>
        <v>42144.041851851856</v>
      </c>
      <c r="L3616" s="13">
        <f t="shared" si="339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11">
        <f t="shared" si="336"/>
        <v>100.8</v>
      </c>
      <c r="R3616" s="7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1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338"/>
        <v>42318.593703703707</v>
      </c>
      <c r="L3617" s="13">
        <f t="shared" si="339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11">
        <f t="shared" si="336"/>
        <v>106.80000000000001</v>
      </c>
      <c r="R3617" s="7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1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338"/>
        <v>42052.949814814812</v>
      </c>
      <c r="L3618" s="13">
        <f t="shared" si="339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11">
        <f t="shared" si="336"/>
        <v>124.8</v>
      </c>
      <c r="R3618" s="7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1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338"/>
        <v>42779.610289351855</v>
      </c>
      <c r="L3619" s="13">
        <f t="shared" si="339"/>
        <v>42794</v>
      </c>
      <c r="M3619" t="b">
        <v>0</v>
      </c>
      <c r="N3619">
        <v>51</v>
      </c>
      <c r="O3619" t="b">
        <v>1</v>
      </c>
      <c r="P3619" t="s">
        <v>8271</v>
      </c>
      <c r="Q3619" s="11">
        <f t="shared" si="336"/>
        <v>118.91891891891892</v>
      </c>
      <c r="R3619" s="7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1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338"/>
        <v>42128.627893518518</v>
      </c>
      <c r="L3620" s="13">
        <f t="shared" si="339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11">
        <f t="shared" si="336"/>
        <v>101</v>
      </c>
      <c r="R3620" s="7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15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338"/>
        <v>42661.132245370376</v>
      </c>
      <c r="L3621" s="13">
        <f t="shared" si="339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11">
        <f t="shared" si="336"/>
        <v>112.99999999999999</v>
      </c>
      <c r="R3621" s="7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15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338"/>
        <v>42037.938206018516</v>
      </c>
      <c r="L3622" s="13">
        <f t="shared" si="339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11">
        <f t="shared" si="336"/>
        <v>105.19047619047619</v>
      </c>
      <c r="R3622" s="7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15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338"/>
        <v>42619.935694444444</v>
      </c>
      <c r="L3623" s="13">
        <f t="shared" si="339"/>
        <v>42643.875</v>
      </c>
      <c r="M3623" t="b">
        <v>0</v>
      </c>
      <c r="N3623">
        <v>70</v>
      </c>
      <c r="O3623" t="b">
        <v>1</v>
      </c>
      <c r="P3623" t="s">
        <v>8271</v>
      </c>
      <c r="Q3623" s="11">
        <f t="shared" si="336"/>
        <v>109.73333333333332</v>
      </c>
      <c r="R3623" s="7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15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338"/>
        <v>41877.221886574072</v>
      </c>
      <c r="L3624" s="13">
        <f t="shared" si="339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11">
        <f t="shared" si="336"/>
        <v>100.099</v>
      </c>
      <c r="R3624" s="7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1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338"/>
        <v>41828.736921296295</v>
      </c>
      <c r="L3625" s="13">
        <f t="shared" si="339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11">
        <f t="shared" si="336"/>
        <v>120</v>
      </c>
      <c r="R3625" s="7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1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338"/>
        <v>42545.774189814809</v>
      </c>
      <c r="L3626" s="13">
        <f t="shared" si="339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11">
        <f t="shared" si="336"/>
        <v>104.93333333333332</v>
      </c>
      <c r="R3626" s="7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1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338"/>
        <v>42157.652511574073</v>
      </c>
      <c r="L3627" s="13">
        <f t="shared" si="339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11">
        <f t="shared" si="336"/>
        <v>102.66666666666666</v>
      </c>
      <c r="R3627" s="7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1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338"/>
        <v>41846.667326388888</v>
      </c>
      <c r="L3628" s="13">
        <f t="shared" si="339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11">
        <f t="shared" si="336"/>
        <v>101.82500000000002</v>
      </c>
      <c r="R3628" s="7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15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338"/>
        <v>42460.741747685184</v>
      </c>
      <c r="L3629" s="13">
        <f t="shared" si="339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11">
        <f t="shared" si="336"/>
        <v>100</v>
      </c>
      <c r="R3629" s="7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15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338"/>
        <v>42291.833287037036</v>
      </c>
      <c r="L3630" s="13">
        <f t="shared" si="339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11">
        <f t="shared" si="336"/>
        <v>0</v>
      </c>
      <c r="R3630" s="7">
        <f t="shared" si="337"/>
        <v>0</v>
      </c>
      <c r="S3630" t="str">
        <f t="shared" si="340"/>
        <v>theater</v>
      </c>
      <c r="T3630" t="str">
        <f t="shared" si="341"/>
        <v>musical</v>
      </c>
    </row>
    <row r="3631" spans="1:20" ht="15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338"/>
        <v>42437.094490740739</v>
      </c>
      <c r="L3631" s="13">
        <f t="shared" si="339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11">
        <f t="shared" si="336"/>
        <v>1.9999999999999998E-4</v>
      </c>
      <c r="R3631" s="7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1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338"/>
        <v>41942.84710648148</v>
      </c>
      <c r="L3632" s="13">
        <f t="shared" si="339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11">
        <f t="shared" si="336"/>
        <v>3.3333333333333333E-2</v>
      </c>
      <c r="R3632" s="7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15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338"/>
        <v>41880.753437499996</v>
      </c>
      <c r="L3633" s="13">
        <f t="shared" si="339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11">
        <f t="shared" si="336"/>
        <v>51.023391812865491</v>
      </c>
      <c r="R3633" s="7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1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338"/>
        <v>41946.936909722222</v>
      </c>
      <c r="L3634" s="13">
        <f t="shared" si="339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11">
        <f t="shared" si="336"/>
        <v>20</v>
      </c>
      <c r="R3634" s="7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1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338"/>
        <v>42649.623460648145</v>
      </c>
      <c r="L3635" s="13">
        <f t="shared" si="339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11">
        <f t="shared" si="336"/>
        <v>35.24</v>
      </c>
      <c r="R3635" s="7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15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338"/>
        <v>42701.166365740741</v>
      </c>
      <c r="L3636" s="13">
        <f t="shared" si="339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11">
        <f t="shared" si="336"/>
        <v>4.246666666666667</v>
      </c>
      <c r="R3636" s="7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15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338"/>
        <v>42450.88282407407</v>
      </c>
      <c r="L3637" s="13">
        <f t="shared" si="339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11">
        <f t="shared" si="336"/>
        <v>36.457142857142856</v>
      </c>
      <c r="R3637" s="7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1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338"/>
        <v>42226.694780092599</v>
      </c>
      <c r="L3638" s="13">
        <f t="shared" si="339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11">
        <f t="shared" si="336"/>
        <v>0</v>
      </c>
      <c r="R3638" s="7">
        <f t="shared" si="337"/>
        <v>0</v>
      </c>
      <c r="S3638" t="str">
        <f t="shared" si="340"/>
        <v>theater</v>
      </c>
      <c r="T3638" t="str">
        <f t="shared" si="341"/>
        <v>musical</v>
      </c>
    </row>
    <row r="3639" spans="1:20" ht="15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338"/>
        <v>41975.700636574074</v>
      </c>
      <c r="L3639" s="13">
        <f t="shared" si="339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11">
        <f t="shared" si="336"/>
        <v>30.866666666666664</v>
      </c>
      <c r="R3639" s="7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15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338"/>
        <v>42053.672824074078</v>
      </c>
      <c r="L3640" s="13">
        <f t="shared" si="339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11">
        <f t="shared" si="336"/>
        <v>6.5454545454545459</v>
      </c>
      <c r="R3640" s="7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15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338"/>
        <v>42590.677152777775</v>
      </c>
      <c r="L3641" s="13">
        <f t="shared" si="339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11">
        <f t="shared" si="336"/>
        <v>4.0000000000000001E-3</v>
      </c>
      <c r="R3641" s="7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1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338"/>
        <v>42104.781597222223</v>
      </c>
      <c r="L3642" s="13">
        <f t="shared" si="339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11">
        <f t="shared" si="336"/>
        <v>5.5</v>
      </c>
      <c r="R3642" s="7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15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338"/>
        <v>41899.627071759263</v>
      </c>
      <c r="L3643" s="13">
        <f t="shared" si="339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11">
        <f t="shared" si="336"/>
        <v>0</v>
      </c>
      <c r="R3643" s="7">
        <f t="shared" si="337"/>
        <v>0</v>
      </c>
      <c r="S3643" t="str">
        <f t="shared" si="340"/>
        <v>theater</v>
      </c>
      <c r="T3643" t="str">
        <f t="shared" si="341"/>
        <v>musical</v>
      </c>
    </row>
    <row r="3644" spans="1:20" ht="15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338"/>
        <v>42297.816284722227</v>
      </c>
      <c r="L3644" s="13">
        <f t="shared" si="339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11">
        <f t="shared" si="336"/>
        <v>2.1428571428571428</v>
      </c>
      <c r="R3644" s="7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1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338"/>
        <v>42285.143969907411</v>
      </c>
      <c r="L3645" s="13">
        <f t="shared" si="339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11">
        <f t="shared" si="336"/>
        <v>0</v>
      </c>
      <c r="R3645" s="7">
        <f t="shared" si="337"/>
        <v>0</v>
      </c>
      <c r="S3645" t="str">
        <f t="shared" si="340"/>
        <v>theater</v>
      </c>
      <c r="T3645" t="str">
        <f t="shared" si="341"/>
        <v>musical</v>
      </c>
    </row>
    <row r="3646" spans="1:20" ht="1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338"/>
        <v>42409.241747685184</v>
      </c>
      <c r="L3646" s="13">
        <f t="shared" si="339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11">
        <f t="shared" si="336"/>
        <v>16.420000000000002</v>
      </c>
      <c r="R3646" s="7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15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338"/>
        <v>42665.970347222217</v>
      </c>
      <c r="L3647" s="13">
        <f t="shared" si="339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11">
        <f t="shared" si="336"/>
        <v>0.1</v>
      </c>
      <c r="R3647" s="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1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338"/>
        <v>42140.421319444446</v>
      </c>
      <c r="L3648" s="13">
        <f t="shared" si="339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11">
        <f t="shared" si="336"/>
        <v>4.8099999999999996</v>
      </c>
      <c r="R3648" s="7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1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338"/>
        <v>42598.749155092592</v>
      </c>
      <c r="L3649" s="13">
        <f t="shared" si="339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11">
        <f t="shared" si="336"/>
        <v>6</v>
      </c>
      <c r="R3649" s="7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15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338"/>
        <v>41887.292187500003</v>
      </c>
      <c r="L3650" s="13">
        <f t="shared" si="339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11">
        <f t="shared" ref="Q3650:Q3713" si="342">(E3650/D3650)*100</f>
        <v>100.38249999999999</v>
      </c>
      <c r="R3650" s="7">
        <f t="shared" ref="R3650:R3713" si="343">IFERROR(E3650/N3650,0)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1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344">(((J3651/60)/60)/24)+DATE(1970,1,1)</f>
        <v>41780.712893518517</v>
      </c>
      <c r="L3651" s="13">
        <f t="shared" ref="L3651:L3714" si="345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11">
        <f t="shared" si="342"/>
        <v>104</v>
      </c>
      <c r="R3651" s="7">
        <f t="shared" si="343"/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RIGHT(P3651,LEN(P3651)-SEARCH("/",P3651))</f>
        <v>plays</v>
      </c>
    </row>
    <row r="3652" spans="1:20" ht="1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344"/>
        <v>42381.478981481487</v>
      </c>
      <c r="L3652" s="13">
        <f t="shared" si="345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11">
        <f t="shared" si="342"/>
        <v>100</v>
      </c>
      <c r="R3652" s="7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1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344"/>
        <v>41828.646319444444</v>
      </c>
      <c r="L3653" s="13">
        <f t="shared" si="345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11">
        <f t="shared" si="342"/>
        <v>104</v>
      </c>
      <c r="R3653" s="7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15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344"/>
        <v>42596.644699074073</v>
      </c>
      <c r="L3654" s="13">
        <f t="shared" si="345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11">
        <f t="shared" si="342"/>
        <v>250.66666666666669</v>
      </c>
      <c r="R3654" s="7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1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344"/>
        <v>42191.363506944443</v>
      </c>
      <c r="L3655" s="13">
        <f t="shared" si="345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11">
        <f t="shared" si="342"/>
        <v>100.49999999999999</v>
      </c>
      <c r="R3655" s="7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1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344"/>
        <v>42440.416504629626</v>
      </c>
      <c r="L3656" s="13">
        <f t="shared" si="345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11">
        <f t="shared" si="342"/>
        <v>174.4</v>
      </c>
      <c r="R3656" s="7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15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344"/>
        <v>42173.803217592591</v>
      </c>
      <c r="L3657" s="13">
        <f t="shared" si="345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11">
        <f t="shared" si="342"/>
        <v>116.26</v>
      </c>
      <c r="R3657" s="7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15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344"/>
        <v>42737.910138888896</v>
      </c>
      <c r="L3658" s="13">
        <f t="shared" si="345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11">
        <f t="shared" si="342"/>
        <v>105.82000000000001</v>
      </c>
      <c r="R3658" s="7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15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344"/>
        <v>42499.629849537043</v>
      </c>
      <c r="L3659" s="13">
        <f t="shared" si="345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11">
        <f t="shared" si="342"/>
        <v>110.75</v>
      </c>
      <c r="R3659" s="7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15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344"/>
        <v>41775.858564814815</v>
      </c>
      <c r="L3660" s="13">
        <f t="shared" si="345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11">
        <f t="shared" si="342"/>
        <v>100.66666666666666</v>
      </c>
      <c r="R3660" s="7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1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344"/>
        <v>42055.277199074073</v>
      </c>
      <c r="L3661" s="13">
        <f t="shared" si="345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11">
        <f t="shared" si="342"/>
        <v>102.03333333333333</v>
      </c>
      <c r="R3661" s="7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1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344"/>
        <v>41971.881076388891</v>
      </c>
      <c r="L3662" s="13">
        <f t="shared" si="345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11">
        <f t="shared" si="342"/>
        <v>100</v>
      </c>
      <c r="R3662" s="7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15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344"/>
        <v>42447.896666666667</v>
      </c>
      <c r="L3663" s="13">
        <f t="shared" si="345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11">
        <f t="shared" si="342"/>
        <v>111.00000000000001</v>
      </c>
      <c r="R3663" s="7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15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344"/>
        <v>42064.220069444447</v>
      </c>
      <c r="L3664" s="13">
        <f t="shared" si="345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11">
        <f t="shared" si="342"/>
        <v>101.42500000000001</v>
      </c>
      <c r="R3664" s="7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1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344"/>
        <v>42665.451736111107</v>
      </c>
      <c r="L3665" s="13">
        <f t="shared" si="345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11">
        <f t="shared" si="342"/>
        <v>104</v>
      </c>
      <c r="R3665" s="7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15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344"/>
        <v>42523.248715277776</v>
      </c>
      <c r="L3666" s="13">
        <f t="shared" si="345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11">
        <f t="shared" si="342"/>
        <v>109.375</v>
      </c>
      <c r="R3666" s="7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15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344"/>
        <v>42294.808124999996</v>
      </c>
      <c r="L3667" s="13">
        <f t="shared" si="345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11">
        <f t="shared" si="342"/>
        <v>115.16129032258064</v>
      </c>
      <c r="R3667" s="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5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344"/>
        <v>41822.90488425926</v>
      </c>
      <c r="L3668" s="13">
        <f t="shared" si="345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11">
        <f t="shared" si="342"/>
        <v>100</v>
      </c>
      <c r="R3668" s="7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1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344"/>
        <v>42173.970127314817</v>
      </c>
      <c r="L3669" s="13">
        <f t="shared" si="345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11">
        <f t="shared" si="342"/>
        <v>103.17033333333335</v>
      </c>
      <c r="R3669" s="7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15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344"/>
        <v>42185.556157407409</v>
      </c>
      <c r="L3670" s="13">
        <f t="shared" si="345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11">
        <f t="shared" si="342"/>
        <v>103.49999999999999</v>
      </c>
      <c r="R3670" s="7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1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344"/>
        <v>42136.675196759257</v>
      </c>
      <c r="L3671" s="13">
        <f t="shared" si="345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11">
        <f t="shared" si="342"/>
        <v>138.19999999999999</v>
      </c>
      <c r="R3671" s="7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1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344"/>
        <v>42142.514016203699</v>
      </c>
      <c r="L3672" s="13">
        <f t="shared" si="345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11">
        <f t="shared" si="342"/>
        <v>109.54545454545455</v>
      </c>
      <c r="R3672" s="7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15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344"/>
        <v>41820.62809027778</v>
      </c>
      <c r="L3673" s="13">
        <f t="shared" si="345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11">
        <f t="shared" si="342"/>
        <v>100.85714285714286</v>
      </c>
      <c r="R3673" s="7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1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344"/>
        <v>41878.946574074071</v>
      </c>
      <c r="L3674" s="13">
        <f t="shared" si="345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11">
        <f t="shared" si="342"/>
        <v>101.53333333333335</v>
      </c>
      <c r="R3674" s="7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1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344"/>
        <v>41914.295104166667</v>
      </c>
      <c r="L3675" s="13">
        <f t="shared" si="345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11">
        <f t="shared" si="342"/>
        <v>113.625</v>
      </c>
      <c r="R3675" s="7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15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344"/>
        <v>42556.873020833329</v>
      </c>
      <c r="L3676" s="13">
        <f t="shared" si="345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11">
        <f t="shared" si="342"/>
        <v>100</v>
      </c>
      <c r="R3676" s="7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1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344"/>
        <v>42493.597013888888</v>
      </c>
      <c r="L3677" s="13">
        <f t="shared" si="345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11">
        <f t="shared" si="342"/>
        <v>140</v>
      </c>
      <c r="R3677" s="7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15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344"/>
        <v>41876.815787037034</v>
      </c>
      <c r="L3678" s="13">
        <f t="shared" si="345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11">
        <f t="shared" si="342"/>
        <v>128.75</v>
      </c>
      <c r="R3678" s="7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1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344"/>
        <v>41802.574282407404</v>
      </c>
      <c r="L3679" s="13">
        <f t="shared" si="345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11">
        <f t="shared" si="342"/>
        <v>102.90416666666667</v>
      </c>
      <c r="R3679" s="7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1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344"/>
        <v>42120.531226851846</v>
      </c>
      <c r="L3680" s="13">
        <f t="shared" si="345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11">
        <f t="shared" si="342"/>
        <v>102.49999999999999</v>
      </c>
      <c r="R3680" s="7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15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344"/>
        <v>41786.761354166665</v>
      </c>
      <c r="L3681" s="13">
        <f t="shared" si="345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11">
        <f t="shared" si="342"/>
        <v>110.1</v>
      </c>
      <c r="R3681" s="7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1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344"/>
        <v>42627.454097222217</v>
      </c>
      <c r="L3682" s="13">
        <f t="shared" si="345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11">
        <f t="shared" si="342"/>
        <v>112.76666666666667</v>
      </c>
      <c r="R3682" s="7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15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344"/>
        <v>42374.651504629626</v>
      </c>
      <c r="L3683" s="13">
        <f t="shared" si="345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11">
        <f t="shared" si="342"/>
        <v>111.9</v>
      </c>
      <c r="R3683" s="7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1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344"/>
        <v>41772.685393518521</v>
      </c>
      <c r="L3684" s="13">
        <f t="shared" si="345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11">
        <f t="shared" si="342"/>
        <v>139.19999999999999</v>
      </c>
      <c r="R3684" s="7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1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344"/>
        <v>42633.116851851853</v>
      </c>
      <c r="L3685" s="13">
        <f t="shared" si="345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11">
        <f t="shared" si="342"/>
        <v>110.85714285714286</v>
      </c>
      <c r="R3685" s="7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15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344"/>
        <v>42219.180393518516</v>
      </c>
      <c r="L3686" s="13">
        <f t="shared" si="345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11">
        <f t="shared" si="342"/>
        <v>139.06666666666666</v>
      </c>
      <c r="R3686" s="7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1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344"/>
        <v>41753.593275462961</v>
      </c>
      <c r="L3687" s="13">
        <f t="shared" si="345"/>
        <v>41778.875</v>
      </c>
      <c r="M3687" t="b">
        <v>0</v>
      </c>
      <c r="N3687">
        <v>126</v>
      </c>
      <c r="O3687" t="b">
        <v>1</v>
      </c>
      <c r="P3687" t="s">
        <v>8271</v>
      </c>
      <c r="Q3687" s="11">
        <f t="shared" si="342"/>
        <v>105.69999999999999</v>
      </c>
      <c r="R3687" s="7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1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344"/>
        <v>42230.662731481483</v>
      </c>
      <c r="L3688" s="13">
        <f t="shared" si="345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11">
        <f t="shared" si="342"/>
        <v>101.42857142857142</v>
      </c>
      <c r="R3688" s="7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15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344"/>
        <v>41787.218229166669</v>
      </c>
      <c r="L3689" s="13">
        <f t="shared" si="345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11">
        <f t="shared" si="342"/>
        <v>100.245</v>
      </c>
      <c r="R3689" s="7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1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344"/>
        <v>41829.787083333329</v>
      </c>
      <c r="L3690" s="13">
        <f t="shared" si="345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11">
        <f t="shared" si="342"/>
        <v>109.16666666666666</v>
      </c>
      <c r="R3690" s="7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15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344"/>
        <v>42147.826840277776</v>
      </c>
      <c r="L3691" s="13">
        <f t="shared" si="345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11">
        <f t="shared" si="342"/>
        <v>118.33333333333333</v>
      </c>
      <c r="R3691" s="7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15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344"/>
        <v>41940.598182870373</v>
      </c>
      <c r="L3692" s="13">
        <f t="shared" si="345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11">
        <f t="shared" si="342"/>
        <v>120</v>
      </c>
      <c r="R3692" s="7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15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344"/>
        <v>42020.700567129628</v>
      </c>
      <c r="L3693" s="13">
        <f t="shared" si="345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11">
        <f t="shared" si="342"/>
        <v>127.96000000000001</v>
      </c>
      <c r="R3693" s="7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15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344"/>
        <v>41891.96503472222</v>
      </c>
      <c r="L3694" s="13">
        <f t="shared" si="345"/>
        <v>41901</v>
      </c>
      <c r="M3694" t="b">
        <v>0</v>
      </c>
      <c r="N3694">
        <v>17</v>
      </c>
      <c r="O3694" t="b">
        <v>1</v>
      </c>
      <c r="P3694" t="s">
        <v>8271</v>
      </c>
      <c r="Q3694" s="11">
        <f t="shared" si="342"/>
        <v>126</v>
      </c>
      <c r="R3694" s="7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1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344"/>
        <v>42309.191307870366</v>
      </c>
      <c r="L3695" s="13">
        <f t="shared" si="345"/>
        <v>42338.9375</v>
      </c>
      <c r="M3695" t="b">
        <v>0</v>
      </c>
      <c r="N3695">
        <v>14</v>
      </c>
      <c r="O3695" t="b">
        <v>1</v>
      </c>
      <c r="P3695" t="s">
        <v>8271</v>
      </c>
      <c r="Q3695" s="11">
        <f t="shared" si="342"/>
        <v>129.12912912912913</v>
      </c>
      <c r="R3695" s="7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15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344"/>
        <v>42490.133877314816</v>
      </c>
      <c r="L3696" s="13">
        <f t="shared" si="345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11">
        <f t="shared" si="342"/>
        <v>107.42857142857143</v>
      </c>
      <c r="R3696" s="7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15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344"/>
        <v>41995.870486111111</v>
      </c>
      <c r="L3697" s="13">
        <f t="shared" si="345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11">
        <f t="shared" si="342"/>
        <v>100.125</v>
      </c>
      <c r="R3697" s="7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1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344"/>
        <v>41988.617083333331</v>
      </c>
      <c r="L3698" s="13">
        <f t="shared" si="345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11">
        <f t="shared" si="342"/>
        <v>155</v>
      </c>
      <c r="R3698" s="7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1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344"/>
        <v>42479.465833333335</v>
      </c>
      <c r="L3699" s="13">
        <f t="shared" si="345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11">
        <f t="shared" si="342"/>
        <v>108</v>
      </c>
      <c r="R3699" s="7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1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344"/>
        <v>42401.806562500002</v>
      </c>
      <c r="L3700" s="13">
        <f t="shared" si="345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11">
        <f t="shared" si="342"/>
        <v>110.52</v>
      </c>
      <c r="R3700" s="7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15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344"/>
        <v>41897.602037037039</v>
      </c>
      <c r="L3701" s="13">
        <f t="shared" si="345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11">
        <f t="shared" si="342"/>
        <v>100.8</v>
      </c>
      <c r="R3701" s="7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15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344"/>
        <v>41882.585648148146</v>
      </c>
      <c r="L3702" s="13">
        <f t="shared" si="345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11">
        <f t="shared" si="342"/>
        <v>121.2</v>
      </c>
      <c r="R3702" s="7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1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344"/>
        <v>42129.541585648149</v>
      </c>
      <c r="L3703" s="13">
        <f t="shared" si="345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11">
        <f t="shared" si="342"/>
        <v>100.33333333333334</v>
      </c>
      <c r="R3703" s="7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1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344"/>
        <v>42524.53800925926</v>
      </c>
      <c r="L3704" s="13">
        <f t="shared" si="345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11">
        <f t="shared" si="342"/>
        <v>109.16666666666666</v>
      </c>
      <c r="R3704" s="7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15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344"/>
        <v>42556.504490740743</v>
      </c>
      <c r="L3705" s="13">
        <f t="shared" si="345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11">
        <f t="shared" si="342"/>
        <v>123.42857142857142</v>
      </c>
      <c r="R3705" s="7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1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344"/>
        <v>42461.689745370371</v>
      </c>
      <c r="L3706" s="13">
        <f t="shared" si="345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11">
        <f t="shared" si="342"/>
        <v>136.33666666666667</v>
      </c>
      <c r="R3706" s="7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15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344"/>
        <v>41792.542986111112</v>
      </c>
      <c r="L3707" s="13">
        <f t="shared" si="345"/>
        <v>41813.75</v>
      </c>
      <c r="M3707" t="b">
        <v>0</v>
      </c>
      <c r="N3707">
        <v>35</v>
      </c>
      <c r="O3707" t="b">
        <v>1</v>
      </c>
      <c r="P3707" t="s">
        <v>8271</v>
      </c>
      <c r="Q3707" s="11">
        <f t="shared" si="342"/>
        <v>103.46657233816768</v>
      </c>
      <c r="R3707" s="7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1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344"/>
        <v>41879.913761574076</v>
      </c>
      <c r="L3708" s="13">
        <f t="shared" si="345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11">
        <f t="shared" si="342"/>
        <v>121.33333333333334</v>
      </c>
      <c r="R3708" s="7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1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344"/>
        <v>42552.048356481479</v>
      </c>
      <c r="L3709" s="13">
        <f t="shared" si="345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11">
        <f t="shared" si="342"/>
        <v>186</v>
      </c>
      <c r="R3709" s="7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15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344"/>
        <v>41810.142199074071</v>
      </c>
      <c r="L3710" s="13">
        <f t="shared" si="345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11">
        <f t="shared" si="342"/>
        <v>300</v>
      </c>
      <c r="R3710" s="7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1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344"/>
        <v>41785.707708333335</v>
      </c>
      <c r="L3711" s="13">
        <f t="shared" si="345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11">
        <f t="shared" si="342"/>
        <v>108.25</v>
      </c>
      <c r="R3711" s="7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15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344"/>
        <v>42072.576249999998</v>
      </c>
      <c r="L3712" s="13">
        <f t="shared" si="345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11">
        <f t="shared" si="342"/>
        <v>141.15384615384616</v>
      </c>
      <c r="R3712" s="7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15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344"/>
        <v>41779.724224537036</v>
      </c>
      <c r="L3713" s="13">
        <f t="shared" si="345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11">
        <f t="shared" si="342"/>
        <v>113.99999999999999</v>
      </c>
      <c r="R3713" s="7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15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344"/>
        <v>42134.172071759262</v>
      </c>
      <c r="L3714" s="13">
        <f t="shared" si="345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11">
        <f t="shared" ref="Q3714:Q3777" si="348">(E3714/D3714)*100</f>
        <v>153.73333333333335</v>
      </c>
      <c r="R3714" s="7">
        <f t="shared" ref="R3714:R3777" si="349">IFERROR(E3714/N3714,0)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1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350">(((J3715/60)/60)/24)+DATE(1970,1,1)</f>
        <v>42505.738032407404</v>
      </c>
      <c r="L3715" s="13">
        <f t="shared" ref="L3715:L3778" si="351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11">
        <f t="shared" si="348"/>
        <v>101.49999999999999</v>
      </c>
      <c r="R3715" s="7">
        <f t="shared" si="349"/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RIGHT(P3715,LEN(P3715)-SEARCH("/",P3715))</f>
        <v>plays</v>
      </c>
    </row>
    <row r="3716" spans="1:20" ht="15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350"/>
        <v>42118.556331018524</v>
      </c>
      <c r="L3716" s="13">
        <f t="shared" si="351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11">
        <f t="shared" si="348"/>
        <v>102.35000000000001</v>
      </c>
      <c r="R3716" s="7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1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350"/>
        <v>42036.995590277773</v>
      </c>
      <c r="L3717" s="13">
        <f t="shared" si="351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11">
        <f t="shared" si="348"/>
        <v>102.57142857142858</v>
      </c>
      <c r="R3717" s="7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1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350"/>
        <v>42360.887835648144</v>
      </c>
      <c r="L3718" s="13">
        <f t="shared" si="351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11">
        <f t="shared" si="348"/>
        <v>155.75</v>
      </c>
      <c r="R3718" s="7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1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350"/>
        <v>42102.866307870368</v>
      </c>
      <c r="L3719" s="13">
        <f t="shared" si="351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11">
        <f t="shared" si="348"/>
        <v>100.75</v>
      </c>
      <c r="R3719" s="7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1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350"/>
        <v>42032.716145833328</v>
      </c>
      <c r="L3720" s="13">
        <f t="shared" si="351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11">
        <f t="shared" si="348"/>
        <v>239.4</v>
      </c>
      <c r="R3720" s="7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1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350"/>
        <v>42147.729930555557</v>
      </c>
      <c r="L3721" s="13">
        <f t="shared" si="351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11">
        <f t="shared" si="348"/>
        <v>210</v>
      </c>
      <c r="R3721" s="7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15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350"/>
        <v>42165.993125000001</v>
      </c>
      <c r="L3722" s="13">
        <f t="shared" si="351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11">
        <f t="shared" si="348"/>
        <v>104.51515151515152</v>
      </c>
      <c r="R3722" s="7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15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350"/>
        <v>41927.936157407406</v>
      </c>
      <c r="L3723" s="13">
        <f t="shared" si="351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11">
        <f t="shared" si="348"/>
        <v>100.8</v>
      </c>
      <c r="R3723" s="7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15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350"/>
        <v>42381.671840277777</v>
      </c>
      <c r="L3724" s="13">
        <f t="shared" si="351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11">
        <f t="shared" si="348"/>
        <v>111.20000000000002</v>
      </c>
      <c r="R3724" s="7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1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350"/>
        <v>41943.753032407411</v>
      </c>
      <c r="L3725" s="13">
        <f t="shared" si="351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11">
        <f t="shared" si="348"/>
        <v>102.04444444444445</v>
      </c>
      <c r="R3725" s="7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1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350"/>
        <v>42465.491435185191</v>
      </c>
      <c r="L3726" s="13">
        <f t="shared" si="351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11">
        <f t="shared" si="348"/>
        <v>102.54767441860466</v>
      </c>
      <c r="R3726" s="7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1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350"/>
        <v>42401.945219907408</v>
      </c>
      <c r="L3727" s="13">
        <f t="shared" si="351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11">
        <f t="shared" si="348"/>
        <v>127</v>
      </c>
      <c r="R3727" s="7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1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350"/>
        <v>42462.140868055561</v>
      </c>
      <c r="L3728" s="13">
        <f t="shared" si="351"/>
        <v>42489.875</v>
      </c>
      <c r="M3728" t="b">
        <v>0</v>
      </c>
      <c r="N3728">
        <v>46</v>
      </c>
      <c r="O3728" t="b">
        <v>1</v>
      </c>
      <c r="P3728" t="s">
        <v>8271</v>
      </c>
      <c r="Q3728" s="11">
        <f t="shared" si="348"/>
        <v>338.70588235294122</v>
      </c>
      <c r="R3728" s="7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1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350"/>
        <v>42632.348310185189</v>
      </c>
      <c r="L3729" s="13">
        <f t="shared" si="351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11">
        <f t="shared" si="348"/>
        <v>100.75</v>
      </c>
      <c r="R3729" s="7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1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350"/>
        <v>42205.171018518522</v>
      </c>
      <c r="L3730" s="13">
        <f t="shared" si="351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11">
        <f t="shared" si="348"/>
        <v>9.31</v>
      </c>
      <c r="R3730" s="7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15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350"/>
        <v>42041.205000000002</v>
      </c>
      <c r="L3731" s="13">
        <f t="shared" si="351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11">
        <f t="shared" si="348"/>
        <v>7.24</v>
      </c>
      <c r="R3731" s="7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1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350"/>
        <v>42203.677766203706</v>
      </c>
      <c r="L3732" s="13">
        <f t="shared" si="351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11">
        <f t="shared" si="348"/>
        <v>10</v>
      </c>
      <c r="R3732" s="7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15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350"/>
        <v>41983.752847222218</v>
      </c>
      <c r="L3733" s="13">
        <f t="shared" si="351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11">
        <f t="shared" si="348"/>
        <v>11.272727272727273</v>
      </c>
      <c r="R3733" s="7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1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350"/>
        <v>41968.677465277782</v>
      </c>
      <c r="L3734" s="13">
        <f t="shared" si="351"/>
        <v>42028.5</v>
      </c>
      <c r="M3734" t="b">
        <v>0</v>
      </c>
      <c r="N3734">
        <v>4</v>
      </c>
      <c r="O3734" t="b">
        <v>0</v>
      </c>
      <c r="P3734" t="s">
        <v>8271</v>
      </c>
      <c r="Q3734" s="11">
        <f t="shared" si="348"/>
        <v>15.411764705882353</v>
      </c>
      <c r="R3734" s="7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1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350"/>
        <v>42103.024398148147</v>
      </c>
      <c r="L3735" s="13">
        <f t="shared" si="351"/>
        <v>42112.9375</v>
      </c>
      <c r="M3735" t="b">
        <v>0</v>
      </c>
      <c r="N3735">
        <v>0</v>
      </c>
      <c r="O3735" t="b">
        <v>0</v>
      </c>
      <c r="P3735" t="s">
        <v>8271</v>
      </c>
      <c r="Q3735" s="11">
        <f t="shared" si="348"/>
        <v>0</v>
      </c>
      <c r="R3735" s="7">
        <f t="shared" si="349"/>
        <v>0</v>
      </c>
      <c r="S3735" t="str">
        <f t="shared" si="352"/>
        <v>theater</v>
      </c>
      <c r="T3735" t="str">
        <f t="shared" si="353"/>
        <v>plays</v>
      </c>
    </row>
    <row r="3736" spans="1:20" ht="15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350"/>
        <v>42089.901574074072</v>
      </c>
      <c r="L3736" s="13">
        <f t="shared" si="351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11">
        <f t="shared" si="348"/>
        <v>28.466666666666669</v>
      </c>
      <c r="R3736" s="7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1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350"/>
        <v>42122.693159722221</v>
      </c>
      <c r="L3737" s="13">
        <f t="shared" si="351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11">
        <f t="shared" si="348"/>
        <v>13.333333333333334</v>
      </c>
      <c r="R3737" s="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1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350"/>
        <v>42048.711724537032</v>
      </c>
      <c r="L3738" s="13">
        <f t="shared" si="351"/>
        <v>42086.75</v>
      </c>
      <c r="M3738" t="b">
        <v>0</v>
      </c>
      <c r="N3738">
        <v>1</v>
      </c>
      <c r="O3738" t="b">
        <v>0</v>
      </c>
      <c r="P3738" t="s">
        <v>8271</v>
      </c>
      <c r="Q3738" s="11">
        <f t="shared" si="348"/>
        <v>0.66666666666666674</v>
      </c>
      <c r="R3738" s="7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1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350"/>
        <v>42297.691006944442</v>
      </c>
      <c r="L3739" s="13">
        <f t="shared" si="351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11">
        <f t="shared" si="348"/>
        <v>21.428571428571427</v>
      </c>
      <c r="R3739" s="7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1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350"/>
        <v>41813.938715277778</v>
      </c>
      <c r="L3740" s="13">
        <f t="shared" si="351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11">
        <f t="shared" si="348"/>
        <v>18</v>
      </c>
      <c r="R3740" s="7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1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350"/>
        <v>42548.449861111112</v>
      </c>
      <c r="L3741" s="13">
        <f t="shared" si="351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11">
        <f t="shared" si="348"/>
        <v>20.125</v>
      </c>
      <c r="R3741" s="7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15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350"/>
        <v>41833.089756944442</v>
      </c>
      <c r="L3742" s="13">
        <f t="shared" si="351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11">
        <f t="shared" si="348"/>
        <v>17.899999999999999</v>
      </c>
      <c r="R3742" s="7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1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350"/>
        <v>42325.920717592591</v>
      </c>
      <c r="L3743" s="13">
        <f t="shared" si="351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11">
        <f t="shared" si="348"/>
        <v>0</v>
      </c>
      <c r="R3743" s="7">
        <f t="shared" si="349"/>
        <v>0</v>
      </c>
      <c r="S3743" t="str">
        <f t="shared" si="352"/>
        <v>theater</v>
      </c>
      <c r="T3743" t="str">
        <f t="shared" si="353"/>
        <v>plays</v>
      </c>
    </row>
    <row r="3744" spans="1:20" ht="15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350"/>
        <v>41858.214629629627</v>
      </c>
      <c r="L3744" s="13">
        <f t="shared" si="351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11">
        <f t="shared" si="348"/>
        <v>2</v>
      </c>
      <c r="R3744" s="7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1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350"/>
        <v>41793.710231481484</v>
      </c>
      <c r="L3745" s="13">
        <f t="shared" si="351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11">
        <f t="shared" si="348"/>
        <v>0</v>
      </c>
      <c r="R3745" s="7">
        <f t="shared" si="349"/>
        <v>0</v>
      </c>
      <c r="S3745" t="str">
        <f t="shared" si="352"/>
        <v>theater</v>
      </c>
      <c r="T3745" t="str">
        <f t="shared" si="353"/>
        <v>plays</v>
      </c>
    </row>
    <row r="3746" spans="1:20" ht="15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350"/>
        <v>41793.814259259263</v>
      </c>
      <c r="L3746" s="13">
        <f t="shared" si="351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11">
        <f t="shared" si="348"/>
        <v>0</v>
      </c>
      <c r="R3746" s="7">
        <f t="shared" si="349"/>
        <v>0</v>
      </c>
      <c r="S3746" t="str">
        <f t="shared" si="352"/>
        <v>theater</v>
      </c>
      <c r="T3746" t="str">
        <f t="shared" si="353"/>
        <v>plays</v>
      </c>
    </row>
    <row r="3747" spans="1:20" ht="1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350"/>
        <v>41831.697939814818</v>
      </c>
      <c r="L3747" s="13">
        <f t="shared" si="351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11">
        <f t="shared" si="348"/>
        <v>10</v>
      </c>
      <c r="R3747" s="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5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350"/>
        <v>42621.389340277776</v>
      </c>
      <c r="L3748" s="13">
        <f t="shared" si="351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11">
        <f t="shared" si="348"/>
        <v>2.3764705882352941</v>
      </c>
      <c r="R3748" s="7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1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350"/>
        <v>42164.299722222218</v>
      </c>
      <c r="L3749" s="13">
        <f t="shared" si="351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11">
        <f t="shared" si="348"/>
        <v>1</v>
      </c>
      <c r="R3749" s="7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15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350"/>
        <v>42395.706435185188</v>
      </c>
      <c r="L3750" s="13">
        <f t="shared" si="351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11">
        <f t="shared" si="348"/>
        <v>103.52</v>
      </c>
      <c r="R3750" s="7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1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350"/>
        <v>42458.127175925925</v>
      </c>
      <c r="L3751" s="13">
        <f t="shared" si="351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11">
        <f t="shared" si="348"/>
        <v>105</v>
      </c>
      <c r="R3751" s="7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1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350"/>
        <v>42016.981574074074</v>
      </c>
      <c r="L3752" s="13">
        <f t="shared" si="351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11">
        <f t="shared" si="348"/>
        <v>100.44999999999999</v>
      </c>
      <c r="R3752" s="7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1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350"/>
        <v>42403.035567129627</v>
      </c>
      <c r="L3753" s="13">
        <f t="shared" si="351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11">
        <f t="shared" si="348"/>
        <v>132.6</v>
      </c>
      <c r="R3753" s="7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1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350"/>
        <v>42619.802488425921</v>
      </c>
      <c r="L3754" s="13">
        <f t="shared" si="351"/>
        <v>42659.875</v>
      </c>
      <c r="M3754" t="b">
        <v>0</v>
      </c>
      <c r="N3754">
        <v>15</v>
      </c>
      <c r="O3754" t="b">
        <v>1</v>
      </c>
      <c r="P3754" t="s">
        <v>8305</v>
      </c>
      <c r="Q3754" s="11">
        <f t="shared" si="348"/>
        <v>112.99999999999999</v>
      </c>
      <c r="R3754" s="7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15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350"/>
        <v>42128.824074074073</v>
      </c>
      <c r="L3755" s="13">
        <f t="shared" si="351"/>
        <v>42158</v>
      </c>
      <c r="M3755" t="b">
        <v>0</v>
      </c>
      <c r="N3755">
        <v>30</v>
      </c>
      <c r="O3755" t="b">
        <v>1</v>
      </c>
      <c r="P3755" t="s">
        <v>8305</v>
      </c>
      <c r="Q3755" s="11">
        <f t="shared" si="348"/>
        <v>103.34</v>
      </c>
      <c r="R3755" s="7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1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350"/>
        <v>41808.881215277775</v>
      </c>
      <c r="L3756" s="13">
        <f t="shared" si="351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11">
        <f t="shared" si="348"/>
        <v>120</v>
      </c>
      <c r="R3756" s="7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1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350"/>
        <v>42445.866979166662</v>
      </c>
      <c r="L3757" s="13">
        <f t="shared" si="351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11">
        <f t="shared" si="348"/>
        <v>129.63636363636363</v>
      </c>
      <c r="R3757" s="7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15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350"/>
        <v>41771.814791666664</v>
      </c>
      <c r="L3758" s="13">
        <f t="shared" si="351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11">
        <f t="shared" si="348"/>
        <v>101.11111111111111</v>
      </c>
      <c r="R3758" s="7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1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350"/>
        <v>41954.850868055553</v>
      </c>
      <c r="L3759" s="13">
        <f t="shared" si="351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11">
        <f t="shared" si="348"/>
        <v>108.51428571428572</v>
      </c>
      <c r="R3759" s="7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15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350"/>
        <v>41747.471504629626</v>
      </c>
      <c r="L3760" s="13">
        <f t="shared" si="351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11">
        <f t="shared" si="348"/>
        <v>102.33333333333334</v>
      </c>
      <c r="R3760" s="7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15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350"/>
        <v>42182.108252314814</v>
      </c>
      <c r="L3761" s="13">
        <f t="shared" si="351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11">
        <f t="shared" si="348"/>
        <v>110.24425000000002</v>
      </c>
      <c r="R3761" s="7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15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350"/>
        <v>41739.525300925925</v>
      </c>
      <c r="L3762" s="13">
        <f t="shared" si="351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11">
        <f t="shared" si="348"/>
        <v>101.0154</v>
      </c>
      <c r="R3762" s="7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1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350"/>
        <v>42173.466863425929</v>
      </c>
      <c r="L3763" s="13">
        <f t="shared" si="351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11">
        <f t="shared" si="348"/>
        <v>100</v>
      </c>
      <c r="R3763" s="7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1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350"/>
        <v>42193.813530092593</v>
      </c>
      <c r="L3764" s="13">
        <f t="shared" si="351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11">
        <f t="shared" si="348"/>
        <v>106.24</v>
      </c>
      <c r="R3764" s="7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15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350"/>
        <v>42065.750300925924</v>
      </c>
      <c r="L3765" s="13">
        <f t="shared" si="351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11">
        <f t="shared" si="348"/>
        <v>100</v>
      </c>
      <c r="R3765" s="7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1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350"/>
        <v>42499.842962962968</v>
      </c>
      <c r="L3766" s="13">
        <f t="shared" si="351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11">
        <f t="shared" si="348"/>
        <v>100</v>
      </c>
      <c r="R3766" s="7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15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350"/>
        <v>41820.776412037041</v>
      </c>
      <c r="L3767" s="13">
        <f t="shared" si="351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11">
        <f t="shared" si="348"/>
        <v>113.45714285714286</v>
      </c>
      <c r="R3767" s="7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1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350"/>
        <v>41788.167187500003</v>
      </c>
      <c r="L3768" s="13">
        <f t="shared" si="351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11">
        <f t="shared" si="348"/>
        <v>102.65010000000001</v>
      </c>
      <c r="R3768" s="7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15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350"/>
        <v>42050.019641203704</v>
      </c>
      <c r="L3769" s="13">
        <f t="shared" si="351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11">
        <f t="shared" si="348"/>
        <v>116.75</v>
      </c>
      <c r="R3769" s="7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15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350"/>
        <v>41772.727893518517</v>
      </c>
      <c r="L3770" s="13">
        <f t="shared" si="351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11">
        <f t="shared" si="348"/>
        <v>107.65274999999998</v>
      </c>
      <c r="R3770" s="7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1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350"/>
        <v>42445.598136574074</v>
      </c>
      <c r="L3771" s="13">
        <f t="shared" si="351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11">
        <f t="shared" si="348"/>
        <v>100</v>
      </c>
      <c r="R3771" s="7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1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350"/>
        <v>42138.930671296301</v>
      </c>
      <c r="L3772" s="13">
        <f t="shared" si="351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11">
        <f t="shared" si="348"/>
        <v>100</v>
      </c>
      <c r="R3772" s="7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15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350"/>
        <v>42493.857083333336</v>
      </c>
      <c r="L3773" s="13">
        <f t="shared" si="351"/>
        <v>42508</v>
      </c>
      <c r="M3773" t="b">
        <v>0</v>
      </c>
      <c r="N3773">
        <v>38</v>
      </c>
      <c r="O3773" t="b">
        <v>1</v>
      </c>
      <c r="P3773" t="s">
        <v>8305</v>
      </c>
      <c r="Q3773" s="11">
        <f t="shared" si="348"/>
        <v>146</v>
      </c>
      <c r="R3773" s="7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1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350"/>
        <v>42682.616967592592</v>
      </c>
      <c r="L3774" s="13">
        <f t="shared" si="351"/>
        <v>42703.25</v>
      </c>
      <c r="M3774" t="b">
        <v>0</v>
      </c>
      <c r="N3774">
        <v>33</v>
      </c>
      <c r="O3774" t="b">
        <v>1</v>
      </c>
      <c r="P3774" t="s">
        <v>8305</v>
      </c>
      <c r="Q3774" s="11">
        <f t="shared" si="348"/>
        <v>110.2</v>
      </c>
      <c r="R3774" s="7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15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350"/>
        <v>42656.005173611105</v>
      </c>
      <c r="L3775" s="13">
        <f t="shared" si="351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11">
        <f t="shared" si="348"/>
        <v>108.2</v>
      </c>
      <c r="R3775" s="7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15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350"/>
        <v>42087.792303240742</v>
      </c>
      <c r="L3776" s="13">
        <f t="shared" si="351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11">
        <f t="shared" si="348"/>
        <v>100</v>
      </c>
      <c r="R3776" s="7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1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350"/>
        <v>42075.942627314813</v>
      </c>
      <c r="L3777" s="13">
        <f t="shared" si="351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11">
        <f t="shared" si="348"/>
        <v>100.25</v>
      </c>
      <c r="R3777" s="7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15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350"/>
        <v>41814.367800925924</v>
      </c>
      <c r="L3778" s="13">
        <f t="shared" si="351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11">
        <f t="shared" ref="Q3778:Q3841" si="354">(E3778/D3778)*100</f>
        <v>106.71250000000001</v>
      </c>
      <c r="R3778" s="7">
        <f t="shared" ref="R3778:R3841" si="355">IFERROR(E3778/N3778,0)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1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356">(((J3779/60)/60)/24)+DATE(1970,1,1)</f>
        <v>41887.111354166671</v>
      </c>
      <c r="L3779" s="13">
        <f t="shared" ref="L3779:L3842" si="35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11">
        <f t="shared" si="354"/>
        <v>143.19999999999999</v>
      </c>
      <c r="R3779" s="7">
        <f t="shared" si="355"/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RIGHT(P3779,LEN(P3779)-SEARCH("/",P3779))</f>
        <v>musical</v>
      </c>
    </row>
    <row r="3780" spans="1:20" ht="15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356"/>
        <v>41989.819212962961</v>
      </c>
      <c r="L3780" s="13">
        <f t="shared" si="35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11">
        <f t="shared" si="354"/>
        <v>105.04166666666667</v>
      </c>
      <c r="R3780" s="7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15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356"/>
        <v>42425.735416666663</v>
      </c>
      <c r="L3781" s="13">
        <f t="shared" si="35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11">
        <f t="shared" si="354"/>
        <v>103.98</v>
      </c>
      <c r="R3781" s="7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1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356"/>
        <v>42166.219733796301</v>
      </c>
      <c r="L3782" s="13">
        <f t="shared" si="35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11">
        <f t="shared" si="354"/>
        <v>120</v>
      </c>
      <c r="R3782" s="7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15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356"/>
        <v>41865.882928240739</v>
      </c>
      <c r="L3783" s="13">
        <f t="shared" si="35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11">
        <f t="shared" si="354"/>
        <v>109.66666666666667</v>
      </c>
      <c r="R3783" s="7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1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356"/>
        <v>42546.862233796302</v>
      </c>
      <c r="L3784" s="13">
        <f t="shared" si="35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11">
        <f t="shared" si="354"/>
        <v>101.75</v>
      </c>
      <c r="R3784" s="7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1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356"/>
        <v>42420.140277777777</v>
      </c>
      <c r="L3785" s="13">
        <f t="shared" si="35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11">
        <f t="shared" si="354"/>
        <v>128.91666666666666</v>
      </c>
      <c r="R3785" s="7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15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356"/>
        <v>42531.980694444443</v>
      </c>
      <c r="L3786" s="13">
        <f t="shared" si="35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11">
        <f t="shared" si="354"/>
        <v>114.99999999999999</v>
      </c>
      <c r="R3786" s="7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1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356"/>
        <v>42548.63853009259</v>
      </c>
      <c r="L3787" s="13">
        <f t="shared" si="35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11">
        <f t="shared" si="354"/>
        <v>150.75</v>
      </c>
      <c r="R3787" s="7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1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356"/>
        <v>42487.037905092591</v>
      </c>
      <c r="L3788" s="13">
        <f t="shared" si="35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11">
        <f t="shared" si="354"/>
        <v>110.96666666666665</v>
      </c>
      <c r="R3788" s="7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1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356"/>
        <v>42167.534791666665</v>
      </c>
      <c r="L3789" s="13">
        <f t="shared" si="35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11">
        <f t="shared" si="354"/>
        <v>100.28571428571429</v>
      </c>
      <c r="R3789" s="7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1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356"/>
        <v>42333.695821759262</v>
      </c>
      <c r="L3790" s="13">
        <f t="shared" si="35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11">
        <f t="shared" si="354"/>
        <v>0.66666666666666674</v>
      </c>
      <c r="R3790" s="7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1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356"/>
        <v>42138.798819444448</v>
      </c>
      <c r="L3791" s="13">
        <f t="shared" si="35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11">
        <f t="shared" si="354"/>
        <v>3.267605633802817</v>
      </c>
      <c r="R3791" s="7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15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356"/>
        <v>42666.666932870372</v>
      </c>
      <c r="L3792" s="13">
        <f t="shared" si="35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11">
        <f t="shared" si="354"/>
        <v>0</v>
      </c>
      <c r="R3792" s="7">
        <f t="shared" si="355"/>
        <v>0</v>
      </c>
      <c r="S3792" t="str">
        <f t="shared" si="358"/>
        <v>theater</v>
      </c>
      <c r="T3792" t="str">
        <f t="shared" si="359"/>
        <v>musical</v>
      </c>
    </row>
    <row r="3793" spans="1:20" ht="15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356"/>
        <v>41766.692037037035</v>
      </c>
      <c r="L3793" s="13">
        <f t="shared" si="35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11">
        <f t="shared" si="354"/>
        <v>0</v>
      </c>
      <c r="R3793" s="7">
        <f t="shared" si="355"/>
        <v>0</v>
      </c>
      <c r="S3793" t="str">
        <f t="shared" si="358"/>
        <v>theater</v>
      </c>
      <c r="T3793" t="str">
        <f t="shared" si="359"/>
        <v>musical</v>
      </c>
    </row>
    <row r="3794" spans="1:20" ht="15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356"/>
        <v>42170.447013888886</v>
      </c>
      <c r="L3794" s="13">
        <f t="shared" si="35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11">
        <f t="shared" si="354"/>
        <v>0.27999999999999997</v>
      </c>
      <c r="R3794" s="7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15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356"/>
        <v>41968.938993055555</v>
      </c>
      <c r="L3795" s="13">
        <f t="shared" si="35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11">
        <f t="shared" si="354"/>
        <v>59.657142857142851</v>
      </c>
      <c r="R3795" s="7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1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356"/>
        <v>42132.58048611111</v>
      </c>
      <c r="L3796" s="13">
        <f t="shared" si="35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11">
        <f t="shared" si="354"/>
        <v>1</v>
      </c>
      <c r="R3796" s="7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1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356"/>
        <v>42201.436226851853</v>
      </c>
      <c r="L3797" s="13">
        <f t="shared" si="357"/>
        <v>42244.9375</v>
      </c>
      <c r="M3797" t="b">
        <v>0</v>
      </c>
      <c r="N3797">
        <v>2</v>
      </c>
      <c r="O3797" t="b">
        <v>0</v>
      </c>
      <c r="P3797" t="s">
        <v>8305</v>
      </c>
      <c r="Q3797" s="11">
        <f t="shared" si="354"/>
        <v>1.6666666666666667</v>
      </c>
      <c r="R3797" s="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15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356"/>
        <v>42689.029583333337</v>
      </c>
      <c r="L3798" s="13">
        <f t="shared" si="35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11">
        <f t="shared" si="354"/>
        <v>4.4444444444444444E-3</v>
      </c>
      <c r="R3798" s="7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15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356"/>
        <v>42084.881539351853</v>
      </c>
      <c r="L3799" s="13">
        <f t="shared" si="35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11">
        <f t="shared" si="354"/>
        <v>89.666666666666657</v>
      </c>
      <c r="R3799" s="7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15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356"/>
        <v>41831.722777777781</v>
      </c>
      <c r="L3800" s="13">
        <f t="shared" si="35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11">
        <f t="shared" si="354"/>
        <v>1.4642857142857144</v>
      </c>
      <c r="R3800" s="7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1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356"/>
        <v>42410.93105324074</v>
      </c>
      <c r="L3801" s="13">
        <f t="shared" si="35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11">
        <f t="shared" si="354"/>
        <v>4.0199999999999996</v>
      </c>
      <c r="R3801" s="7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15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356"/>
        <v>41982.737071759257</v>
      </c>
      <c r="L3802" s="13">
        <f t="shared" si="35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11">
        <f t="shared" si="354"/>
        <v>4.004545454545454</v>
      </c>
      <c r="R3802" s="7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1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356"/>
        <v>41975.676111111112</v>
      </c>
      <c r="L3803" s="13">
        <f t="shared" si="35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11">
        <f t="shared" si="354"/>
        <v>8.52</v>
      </c>
      <c r="R3803" s="7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1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356"/>
        <v>42269.126226851848</v>
      </c>
      <c r="L3804" s="13">
        <f t="shared" si="35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11">
        <f t="shared" si="354"/>
        <v>0</v>
      </c>
      <c r="R3804" s="7">
        <f t="shared" si="355"/>
        <v>0</v>
      </c>
      <c r="S3804" t="str">
        <f t="shared" si="358"/>
        <v>theater</v>
      </c>
      <c r="T3804" t="str">
        <f t="shared" si="359"/>
        <v>musical</v>
      </c>
    </row>
    <row r="3805" spans="1:20" ht="15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356"/>
        <v>42403.971851851849</v>
      </c>
      <c r="L3805" s="13">
        <f t="shared" si="35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11">
        <f t="shared" si="354"/>
        <v>19.650000000000002</v>
      </c>
      <c r="R3805" s="7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15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356"/>
        <v>42527.00953703704</v>
      </c>
      <c r="L3806" s="13">
        <f t="shared" si="35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11">
        <f t="shared" si="354"/>
        <v>0</v>
      </c>
      <c r="R3806" s="7">
        <f t="shared" si="355"/>
        <v>0</v>
      </c>
      <c r="S3806" t="str">
        <f t="shared" si="358"/>
        <v>theater</v>
      </c>
      <c r="T3806" t="str">
        <f t="shared" si="359"/>
        <v>musical</v>
      </c>
    </row>
    <row r="3807" spans="1:20" ht="1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356"/>
        <v>41849.887037037035</v>
      </c>
      <c r="L3807" s="13">
        <f t="shared" si="35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11">
        <f t="shared" si="354"/>
        <v>2E-3</v>
      </c>
      <c r="R3807" s="7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15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356"/>
        <v>41799.259039351848</v>
      </c>
      <c r="L3808" s="13">
        <f t="shared" si="35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11">
        <f t="shared" si="354"/>
        <v>6.6666666666666666E-2</v>
      </c>
      <c r="R3808" s="7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15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356"/>
        <v>42090.909016203703</v>
      </c>
      <c r="L3809" s="13">
        <f t="shared" si="35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11">
        <f t="shared" si="354"/>
        <v>30.333333333333336</v>
      </c>
      <c r="R3809" s="7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1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356"/>
        <v>42059.453923611116</v>
      </c>
      <c r="L3810" s="13">
        <f t="shared" si="35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11">
        <f t="shared" si="354"/>
        <v>100</v>
      </c>
      <c r="R3810" s="7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1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356"/>
        <v>41800.526701388888</v>
      </c>
      <c r="L3811" s="13">
        <f t="shared" si="35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11">
        <f t="shared" si="354"/>
        <v>101.25</v>
      </c>
      <c r="R3811" s="7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15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356"/>
        <v>42054.849050925928</v>
      </c>
      <c r="L3812" s="13">
        <f t="shared" si="35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11">
        <f t="shared" si="354"/>
        <v>121.73333333333333</v>
      </c>
      <c r="R3812" s="7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1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356"/>
        <v>42487.62700231481</v>
      </c>
      <c r="L3813" s="13">
        <f t="shared" si="35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11">
        <f t="shared" si="354"/>
        <v>330</v>
      </c>
      <c r="R3813" s="7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15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356"/>
        <v>42109.751250000001</v>
      </c>
      <c r="L3814" s="13">
        <f t="shared" si="35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11">
        <f t="shared" si="354"/>
        <v>109.55</v>
      </c>
      <c r="R3814" s="7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15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356"/>
        <v>42497.275706018518</v>
      </c>
      <c r="L3815" s="13">
        <f t="shared" si="35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11">
        <f t="shared" si="354"/>
        <v>100.95190476190474</v>
      </c>
      <c r="R3815" s="7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15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356"/>
        <v>42058.904074074075</v>
      </c>
      <c r="L3816" s="13">
        <f t="shared" si="35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11">
        <f t="shared" si="354"/>
        <v>140.13333333333333</v>
      </c>
      <c r="R3816" s="7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1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356"/>
        <v>42207.259918981479</v>
      </c>
      <c r="L3817" s="13">
        <f t="shared" si="35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11">
        <f t="shared" si="354"/>
        <v>100.001</v>
      </c>
      <c r="R3817" s="7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15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356"/>
        <v>41807.690081018518</v>
      </c>
      <c r="L3818" s="13">
        <f t="shared" si="35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11">
        <f t="shared" si="354"/>
        <v>119.238</v>
      </c>
      <c r="R3818" s="7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15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356"/>
        <v>42284.69694444444</v>
      </c>
      <c r="L3819" s="13">
        <f t="shared" si="35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11">
        <f t="shared" si="354"/>
        <v>107.25</v>
      </c>
      <c r="R3819" s="7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1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356"/>
        <v>42045.84238425926</v>
      </c>
      <c r="L3820" s="13">
        <f t="shared" si="35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11">
        <f t="shared" si="354"/>
        <v>227.99999999999997</v>
      </c>
      <c r="R3820" s="7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1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356"/>
        <v>42184.209537037037</v>
      </c>
      <c r="L3821" s="13">
        <f t="shared" si="35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11">
        <f t="shared" si="354"/>
        <v>106.4</v>
      </c>
      <c r="R3821" s="7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1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356"/>
        <v>42160.651817129634</v>
      </c>
      <c r="L3822" s="13">
        <f t="shared" si="35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11">
        <f t="shared" si="354"/>
        <v>143.33333333333334</v>
      </c>
      <c r="R3822" s="7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15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356"/>
        <v>42341.180636574078</v>
      </c>
      <c r="L3823" s="13">
        <f t="shared" si="35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11">
        <f t="shared" si="354"/>
        <v>104.54285714285714</v>
      </c>
      <c r="R3823" s="7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15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356"/>
        <v>42329.838159722218</v>
      </c>
      <c r="L3824" s="13">
        <f t="shared" si="35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11">
        <f t="shared" si="354"/>
        <v>110.02000000000001</v>
      </c>
      <c r="R3824" s="7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15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356"/>
        <v>42170.910231481481</v>
      </c>
      <c r="L3825" s="13">
        <f t="shared" si="35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11">
        <f t="shared" si="354"/>
        <v>106</v>
      </c>
      <c r="R3825" s="7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1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356"/>
        <v>42571.626192129625</v>
      </c>
      <c r="L3826" s="13">
        <f t="shared" si="35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11">
        <f t="shared" si="354"/>
        <v>108</v>
      </c>
      <c r="R3826" s="7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15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356"/>
        <v>42151.069606481484</v>
      </c>
      <c r="L3827" s="13">
        <f t="shared" si="35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11">
        <f t="shared" si="354"/>
        <v>105.42</v>
      </c>
      <c r="R3827" s="7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1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356"/>
        <v>42101.423541666663</v>
      </c>
      <c r="L3828" s="13">
        <f t="shared" si="35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11">
        <f t="shared" si="354"/>
        <v>119.16666666666667</v>
      </c>
      <c r="R3828" s="7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1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356"/>
        <v>42034.928252314814</v>
      </c>
      <c r="L3829" s="13">
        <f t="shared" si="357"/>
        <v>42090</v>
      </c>
      <c r="M3829" t="b">
        <v>0</v>
      </c>
      <c r="N3829">
        <v>65</v>
      </c>
      <c r="O3829" t="b">
        <v>1</v>
      </c>
      <c r="P3829" t="s">
        <v>8271</v>
      </c>
      <c r="Q3829" s="11">
        <f t="shared" si="354"/>
        <v>152.66666666666666</v>
      </c>
      <c r="R3829" s="7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15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356"/>
        <v>41944.527627314819</v>
      </c>
      <c r="L3830" s="13">
        <f t="shared" si="35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11">
        <f t="shared" si="354"/>
        <v>100</v>
      </c>
      <c r="R3830" s="7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15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356"/>
        <v>42593.865405092598</v>
      </c>
      <c r="L3831" s="13">
        <f t="shared" si="35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11">
        <f t="shared" si="354"/>
        <v>100.2</v>
      </c>
      <c r="R3831" s="7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1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356"/>
        <v>42503.740868055553</v>
      </c>
      <c r="L3832" s="13">
        <f t="shared" si="35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11">
        <f t="shared" si="354"/>
        <v>225</v>
      </c>
      <c r="R3832" s="7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15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356"/>
        <v>41927.848900462966</v>
      </c>
      <c r="L3833" s="13">
        <f t="shared" si="35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11">
        <f t="shared" si="354"/>
        <v>106.02199999999999</v>
      </c>
      <c r="R3833" s="7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15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356"/>
        <v>42375.114988425921</v>
      </c>
      <c r="L3834" s="13">
        <f t="shared" si="35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11">
        <f t="shared" si="354"/>
        <v>104.66666666666666</v>
      </c>
      <c r="R3834" s="7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15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356"/>
        <v>41963.872361111105</v>
      </c>
      <c r="L3835" s="13">
        <f t="shared" si="35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11">
        <f t="shared" si="354"/>
        <v>116.66666666666667</v>
      </c>
      <c r="R3835" s="7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1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356"/>
        <v>42143.445219907408</v>
      </c>
      <c r="L3836" s="13">
        <f t="shared" si="35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11">
        <f t="shared" si="354"/>
        <v>109.03333333333333</v>
      </c>
      <c r="R3836" s="7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1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356"/>
        <v>42460.94222222222</v>
      </c>
      <c r="L3837" s="13">
        <f t="shared" si="35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11">
        <f t="shared" si="354"/>
        <v>160</v>
      </c>
      <c r="R3837" s="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1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356"/>
        <v>42553.926527777774</v>
      </c>
      <c r="L3838" s="13">
        <f t="shared" si="35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11">
        <f t="shared" si="354"/>
        <v>112.5</v>
      </c>
      <c r="R3838" s="7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1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356"/>
        <v>42152.765717592592</v>
      </c>
      <c r="L3839" s="13">
        <f t="shared" si="35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11">
        <f t="shared" si="354"/>
        <v>102.1</v>
      </c>
      <c r="R3839" s="7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15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356"/>
        <v>42116.710752314815</v>
      </c>
      <c r="L3840" s="13">
        <f t="shared" si="35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11">
        <f t="shared" si="354"/>
        <v>100.824</v>
      </c>
      <c r="R3840" s="7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15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356"/>
        <v>42155.142638888887</v>
      </c>
      <c r="L3841" s="13">
        <f t="shared" si="35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11">
        <f t="shared" si="354"/>
        <v>101.25</v>
      </c>
      <c r="R3841" s="7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1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356"/>
        <v>42432.701724537037</v>
      </c>
      <c r="L3842" s="13">
        <f t="shared" si="35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11">
        <f t="shared" ref="Q3842:Q3905" si="360">(E3842/D3842)*100</f>
        <v>6500</v>
      </c>
      <c r="R3842" s="7">
        <f t="shared" ref="R3842:R3905" si="361">IFERROR(E3842/N3842,0)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15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362">(((J3843/60)/60)/24)+DATE(1970,1,1)</f>
        <v>41780.785729166666</v>
      </c>
      <c r="L3843" s="13">
        <f t="shared" ref="L3843:L3906" si="363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11">
        <f t="shared" si="360"/>
        <v>8.7200000000000006</v>
      </c>
      <c r="R3843" s="7">
        <f t="shared" si="361"/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RIGHT(P3843,LEN(P3843)-SEARCH("/",P3843))</f>
        <v>plays</v>
      </c>
    </row>
    <row r="3844" spans="1:20" ht="1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362"/>
        <v>41740.493657407409</v>
      </c>
      <c r="L3844" s="13">
        <f t="shared" si="36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11">
        <f t="shared" si="360"/>
        <v>21.94</v>
      </c>
      <c r="R3844" s="7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15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362"/>
        <v>41766.072500000002</v>
      </c>
      <c r="L3845" s="13">
        <f t="shared" si="36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11">
        <f t="shared" si="360"/>
        <v>21.3</v>
      </c>
      <c r="R3845" s="7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15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362"/>
        <v>41766.617291666669</v>
      </c>
      <c r="L3846" s="13">
        <f t="shared" si="36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11">
        <f t="shared" si="360"/>
        <v>41.489795918367342</v>
      </c>
      <c r="R3846" s="7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15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362"/>
        <v>42248.627013888887</v>
      </c>
      <c r="L3847" s="13">
        <f t="shared" si="36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11">
        <f t="shared" si="360"/>
        <v>2.105</v>
      </c>
      <c r="R3847" s="7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1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362"/>
        <v>41885.221550925926</v>
      </c>
      <c r="L3848" s="13">
        <f t="shared" si="36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11">
        <f t="shared" si="360"/>
        <v>2.7</v>
      </c>
      <c r="R3848" s="7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15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362"/>
        <v>42159.224432870367</v>
      </c>
      <c r="L3849" s="13">
        <f t="shared" si="36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11">
        <f t="shared" si="360"/>
        <v>16.161904761904761</v>
      </c>
      <c r="R3849" s="7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15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362"/>
        <v>42265.817002314812</v>
      </c>
      <c r="L3850" s="13">
        <f t="shared" si="36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11">
        <f t="shared" si="360"/>
        <v>16.376923076923077</v>
      </c>
      <c r="R3850" s="7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1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362"/>
        <v>42136.767175925925</v>
      </c>
      <c r="L3851" s="13">
        <f t="shared" si="36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11">
        <f t="shared" si="360"/>
        <v>7.043333333333333</v>
      </c>
      <c r="R3851" s="7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15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362"/>
        <v>41975.124340277776</v>
      </c>
      <c r="L3852" s="13">
        <f t="shared" si="36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11">
        <f t="shared" si="360"/>
        <v>3.8</v>
      </c>
      <c r="R3852" s="7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1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362"/>
        <v>42172.439571759256</v>
      </c>
      <c r="L3853" s="13">
        <f t="shared" si="36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11">
        <f t="shared" si="360"/>
        <v>34.08</v>
      </c>
      <c r="R3853" s="7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15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362"/>
        <v>42065.190694444449</v>
      </c>
      <c r="L3854" s="13">
        <f t="shared" si="36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11">
        <f t="shared" si="360"/>
        <v>0.2</v>
      </c>
      <c r="R3854" s="7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1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362"/>
        <v>41848.84002314815</v>
      </c>
      <c r="L3855" s="13">
        <f t="shared" si="36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11">
        <f t="shared" si="360"/>
        <v>2.5999999999999999E-2</v>
      </c>
      <c r="R3855" s="7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15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362"/>
        <v>42103.884930555556</v>
      </c>
      <c r="L3856" s="13">
        <f t="shared" si="36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11">
        <f t="shared" si="360"/>
        <v>16.254545454545454</v>
      </c>
      <c r="R3856" s="7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1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362"/>
        <v>42059.970729166671</v>
      </c>
      <c r="L3857" s="13">
        <f t="shared" si="36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11">
        <f t="shared" si="360"/>
        <v>2.5</v>
      </c>
      <c r="R3857" s="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15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362"/>
        <v>42041.743090277778</v>
      </c>
      <c r="L3858" s="13">
        <f t="shared" si="36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11">
        <f t="shared" si="360"/>
        <v>0.02</v>
      </c>
      <c r="R3858" s="7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15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362"/>
        <v>41829.73715277778</v>
      </c>
      <c r="L3859" s="13">
        <f t="shared" si="36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11">
        <f t="shared" si="360"/>
        <v>5.2</v>
      </c>
      <c r="R3859" s="7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1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362"/>
        <v>42128.431064814817</v>
      </c>
      <c r="L3860" s="13">
        <f t="shared" si="363"/>
        <v>42146.875</v>
      </c>
      <c r="M3860" t="b">
        <v>0</v>
      </c>
      <c r="N3860">
        <v>1</v>
      </c>
      <c r="O3860" t="b">
        <v>0</v>
      </c>
      <c r="P3860" t="s">
        <v>8271</v>
      </c>
      <c r="Q3860" s="11">
        <f t="shared" si="360"/>
        <v>2</v>
      </c>
      <c r="R3860" s="7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1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362"/>
        <v>41789.893599537041</v>
      </c>
      <c r="L3861" s="13">
        <f t="shared" si="363"/>
        <v>41815.875</v>
      </c>
      <c r="M3861" t="b">
        <v>0</v>
      </c>
      <c r="N3861">
        <v>1</v>
      </c>
      <c r="O3861" t="b">
        <v>0</v>
      </c>
      <c r="P3861" t="s">
        <v>8271</v>
      </c>
      <c r="Q3861" s="11">
        <f t="shared" si="360"/>
        <v>0.04</v>
      </c>
      <c r="R3861" s="7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15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362"/>
        <v>41833.660995370366</v>
      </c>
      <c r="L3862" s="13">
        <f t="shared" si="36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11">
        <f t="shared" si="360"/>
        <v>17.666666666666668</v>
      </c>
      <c r="R3862" s="7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362"/>
        <v>41914.590011574073</v>
      </c>
      <c r="L3863" s="13">
        <f t="shared" si="36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11">
        <f t="shared" si="360"/>
        <v>5</v>
      </c>
      <c r="R3863" s="7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15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362"/>
        <v>42611.261064814811</v>
      </c>
      <c r="L3864" s="13">
        <f t="shared" si="36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11">
        <f t="shared" si="360"/>
        <v>1.3333333333333334E-2</v>
      </c>
      <c r="R3864" s="7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15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362"/>
        <v>42253.633159722223</v>
      </c>
      <c r="L3865" s="13">
        <f t="shared" si="36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11">
        <f t="shared" si="360"/>
        <v>0</v>
      </c>
      <c r="R3865" s="7">
        <f t="shared" si="361"/>
        <v>0</v>
      </c>
      <c r="S3865" t="str">
        <f t="shared" si="364"/>
        <v>theater</v>
      </c>
      <c r="T3865" t="str">
        <f t="shared" si="365"/>
        <v>plays</v>
      </c>
    </row>
    <row r="3866" spans="1:20" ht="15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362"/>
        <v>42295.891828703709</v>
      </c>
      <c r="L3866" s="13">
        <f t="shared" si="36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11">
        <f t="shared" si="360"/>
        <v>1.2</v>
      </c>
      <c r="R3866" s="7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1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362"/>
        <v>41841.651597222226</v>
      </c>
      <c r="L3867" s="13">
        <f t="shared" si="36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11">
        <f t="shared" si="360"/>
        <v>26.937422295897225</v>
      </c>
      <c r="R3867" s="7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15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362"/>
        <v>42402.947002314817</v>
      </c>
      <c r="L3868" s="13">
        <f t="shared" si="36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11">
        <f t="shared" si="360"/>
        <v>0.54999999999999993</v>
      </c>
      <c r="R3868" s="7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1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362"/>
        <v>42509.814108796301</v>
      </c>
      <c r="L3869" s="13">
        <f t="shared" si="36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11">
        <f t="shared" si="360"/>
        <v>12.55</v>
      </c>
      <c r="R3869" s="7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362"/>
        <v>41865.659780092588</v>
      </c>
      <c r="L3870" s="13">
        <f t="shared" si="36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11">
        <f t="shared" si="360"/>
        <v>0.2</v>
      </c>
      <c r="R3870" s="7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15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362"/>
        <v>42047.724444444444</v>
      </c>
      <c r="L3871" s="13">
        <f t="shared" si="36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11">
        <f t="shared" si="360"/>
        <v>3.4474868431088401</v>
      </c>
      <c r="R3871" s="7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15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362"/>
        <v>41793.17219907407</v>
      </c>
      <c r="L3872" s="13">
        <f t="shared" si="36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11">
        <f t="shared" si="360"/>
        <v>15</v>
      </c>
      <c r="R3872" s="7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1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362"/>
        <v>42763.780671296292</v>
      </c>
      <c r="L3873" s="13">
        <f t="shared" si="36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11">
        <f t="shared" si="360"/>
        <v>2.666666666666667</v>
      </c>
      <c r="R3873" s="7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15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362"/>
        <v>42180.145787037036</v>
      </c>
      <c r="L3874" s="13">
        <f t="shared" si="36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11">
        <f t="shared" si="360"/>
        <v>0</v>
      </c>
      <c r="R3874" s="7">
        <f t="shared" si="361"/>
        <v>0</v>
      </c>
      <c r="S3874" t="str">
        <f t="shared" si="364"/>
        <v>theater</v>
      </c>
      <c r="T3874" t="str">
        <f t="shared" si="365"/>
        <v>musical</v>
      </c>
    </row>
    <row r="3875" spans="1:20" ht="15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362"/>
        <v>42255.696006944447</v>
      </c>
      <c r="L3875" s="13">
        <f t="shared" si="36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11">
        <f t="shared" si="360"/>
        <v>0</v>
      </c>
      <c r="R3875" s="7">
        <f t="shared" si="361"/>
        <v>0</v>
      </c>
      <c r="S3875" t="str">
        <f t="shared" si="364"/>
        <v>theater</v>
      </c>
      <c r="T3875" t="str">
        <f t="shared" si="365"/>
        <v>musical</v>
      </c>
    </row>
    <row r="3876" spans="1:20" ht="15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362"/>
        <v>42007.016458333332</v>
      </c>
      <c r="L3876" s="13">
        <f t="shared" si="36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11">
        <f t="shared" si="360"/>
        <v>0</v>
      </c>
      <c r="R3876" s="7">
        <f t="shared" si="361"/>
        <v>0</v>
      </c>
      <c r="S3876" t="str">
        <f t="shared" si="364"/>
        <v>theater</v>
      </c>
      <c r="T3876" t="str">
        <f t="shared" si="365"/>
        <v>musical</v>
      </c>
    </row>
    <row r="3877" spans="1:20" ht="1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362"/>
        <v>42615.346817129626</v>
      </c>
      <c r="L3877" s="13">
        <f t="shared" si="36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11">
        <f t="shared" si="360"/>
        <v>0</v>
      </c>
      <c r="R3877" s="7">
        <f t="shared" si="361"/>
        <v>0</v>
      </c>
      <c r="S3877" t="str">
        <f t="shared" si="364"/>
        <v>theater</v>
      </c>
      <c r="T3877" t="str">
        <f t="shared" si="365"/>
        <v>musical</v>
      </c>
    </row>
    <row r="3878" spans="1:20" ht="1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362"/>
        <v>42372.624166666668</v>
      </c>
      <c r="L3878" s="13">
        <f t="shared" si="36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11">
        <f t="shared" si="360"/>
        <v>52.794871794871788</v>
      </c>
      <c r="R3878" s="7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15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362"/>
        <v>42682.67768518519</v>
      </c>
      <c r="L3879" s="13">
        <f t="shared" si="36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11">
        <f t="shared" si="360"/>
        <v>4.9639999999999995</v>
      </c>
      <c r="R3879" s="7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1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362"/>
        <v>42154.818819444445</v>
      </c>
      <c r="L3880" s="13">
        <f t="shared" si="36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11">
        <f t="shared" si="360"/>
        <v>5.5555555555555552E-2</v>
      </c>
      <c r="R3880" s="7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1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362"/>
        <v>41999.861064814817</v>
      </c>
      <c r="L3881" s="13">
        <f t="shared" si="36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11">
        <f t="shared" si="360"/>
        <v>0</v>
      </c>
      <c r="R3881" s="7">
        <f t="shared" si="361"/>
        <v>0</v>
      </c>
      <c r="S3881" t="str">
        <f t="shared" si="364"/>
        <v>theater</v>
      </c>
      <c r="T3881" t="str">
        <f t="shared" si="365"/>
        <v>musical</v>
      </c>
    </row>
    <row r="3882" spans="1:20" ht="1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362"/>
        <v>41815.815046296295</v>
      </c>
      <c r="L3882" s="13">
        <f t="shared" si="36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11">
        <f t="shared" si="360"/>
        <v>13.066666666666665</v>
      </c>
      <c r="R3882" s="7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15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362"/>
        <v>42756.018506944441</v>
      </c>
      <c r="L3883" s="13">
        <f t="shared" si="36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11">
        <f t="shared" si="360"/>
        <v>5</v>
      </c>
      <c r="R3883" s="7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15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362"/>
        <v>42373.983449074076</v>
      </c>
      <c r="L3884" s="13">
        <f t="shared" si="36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11">
        <f t="shared" si="360"/>
        <v>0</v>
      </c>
      <c r="R3884" s="7">
        <f t="shared" si="361"/>
        <v>0</v>
      </c>
      <c r="S3884" t="str">
        <f t="shared" si="364"/>
        <v>theater</v>
      </c>
      <c r="T3884" t="str">
        <f t="shared" si="365"/>
        <v>musical</v>
      </c>
    </row>
    <row r="3885" spans="1:20" ht="1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362"/>
        <v>41854.602650462963</v>
      </c>
      <c r="L3885" s="13">
        <f t="shared" si="36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11">
        <f t="shared" si="360"/>
        <v>0</v>
      </c>
      <c r="R3885" s="7">
        <f t="shared" si="361"/>
        <v>0</v>
      </c>
      <c r="S3885" t="str">
        <f t="shared" si="364"/>
        <v>theater</v>
      </c>
      <c r="T3885" t="str">
        <f t="shared" si="365"/>
        <v>musical</v>
      </c>
    </row>
    <row r="3886" spans="1:20" ht="1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362"/>
        <v>42065.791574074072</v>
      </c>
      <c r="L3886" s="13">
        <f t="shared" si="36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11">
        <f t="shared" si="360"/>
        <v>0</v>
      </c>
      <c r="R3886" s="7">
        <f t="shared" si="361"/>
        <v>0</v>
      </c>
      <c r="S3886" t="str">
        <f t="shared" si="364"/>
        <v>theater</v>
      </c>
      <c r="T3886" t="str">
        <f t="shared" si="365"/>
        <v>musical</v>
      </c>
    </row>
    <row r="3887" spans="1:20" ht="1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362"/>
        <v>42469.951284722221</v>
      </c>
      <c r="L3887" s="13">
        <f t="shared" si="36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11">
        <f t="shared" si="360"/>
        <v>0</v>
      </c>
      <c r="R3887" s="7">
        <f t="shared" si="361"/>
        <v>0</v>
      </c>
      <c r="S3887" t="str">
        <f t="shared" si="364"/>
        <v>theater</v>
      </c>
      <c r="T3887" t="str">
        <f t="shared" si="365"/>
        <v>musical</v>
      </c>
    </row>
    <row r="3888" spans="1:20" ht="1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362"/>
        <v>41954.228032407409</v>
      </c>
      <c r="L3888" s="13">
        <f t="shared" si="36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11">
        <f t="shared" si="360"/>
        <v>0</v>
      </c>
      <c r="R3888" s="7">
        <f t="shared" si="361"/>
        <v>0</v>
      </c>
      <c r="S3888" t="str">
        <f t="shared" si="364"/>
        <v>theater</v>
      </c>
      <c r="T3888" t="str">
        <f t="shared" si="365"/>
        <v>musical</v>
      </c>
    </row>
    <row r="3889" spans="1:20" ht="15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362"/>
        <v>42079.857974537037</v>
      </c>
      <c r="L3889" s="13">
        <f t="shared" si="36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11">
        <f t="shared" si="360"/>
        <v>1.7500000000000002</v>
      </c>
      <c r="R3889" s="7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1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362"/>
        <v>42762.545810185184</v>
      </c>
      <c r="L3890" s="13">
        <f t="shared" si="36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11">
        <f t="shared" si="360"/>
        <v>27.1</v>
      </c>
      <c r="R3890" s="7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1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362"/>
        <v>41977.004976851851</v>
      </c>
      <c r="L3891" s="13">
        <f t="shared" si="36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11">
        <f t="shared" si="360"/>
        <v>1.4749999999999999</v>
      </c>
      <c r="R3891" s="7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15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362"/>
        <v>42171.758611111116</v>
      </c>
      <c r="L3892" s="13">
        <f t="shared" si="36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11">
        <f t="shared" si="360"/>
        <v>16.826666666666668</v>
      </c>
      <c r="R3892" s="7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15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362"/>
        <v>42056.1324537037</v>
      </c>
      <c r="L3893" s="13">
        <f t="shared" si="36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11">
        <f t="shared" si="360"/>
        <v>32.5</v>
      </c>
      <c r="R3893" s="7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15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362"/>
        <v>41867.652280092596</v>
      </c>
      <c r="L3894" s="13">
        <f t="shared" si="36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11">
        <f t="shared" si="360"/>
        <v>0</v>
      </c>
      <c r="R3894" s="7">
        <f t="shared" si="361"/>
        <v>0</v>
      </c>
      <c r="S3894" t="str">
        <f t="shared" si="364"/>
        <v>theater</v>
      </c>
      <c r="T3894" t="str">
        <f t="shared" si="365"/>
        <v>plays</v>
      </c>
    </row>
    <row r="3895" spans="1:20" ht="15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362"/>
        <v>41779.657870370371</v>
      </c>
      <c r="L3895" s="13">
        <f t="shared" si="363"/>
        <v>41821.25</v>
      </c>
      <c r="M3895" t="b">
        <v>0</v>
      </c>
      <c r="N3895">
        <v>84</v>
      </c>
      <c r="O3895" t="b">
        <v>0</v>
      </c>
      <c r="P3895" t="s">
        <v>8271</v>
      </c>
      <c r="Q3895" s="11">
        <f t="shared" si="360"/>
        <v>21.55</v>
      </c>
      <c r="R3895" s="7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15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362"/>
        <v>42679.958472222221</v>
      </c>
      <c r="L3896" s="13">
        <f t="shared" si="36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11">
        <f t="shared" si="360"/>
        <v>3.4666666666666663</v>
      </c>
      <c r="R3896" s="7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15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362"/>
        <v>42032.250208333338</v>
      </c>
      <c r="L3897" s="13">
        <f t="shared" si="36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11">
        <f t="shared" si="360"/>
        <v>5</v>
      </c>
      <c r="R3897" s="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15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362"/>
        <v>41793.191875000004</v>
      </c>
      <c r="L3898" s="13">
        <f t="shared" si="36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11">
        <f t="shared" si="360"/>
        <v>10.625</v>
      </c>
      <c r="R3898" s="7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15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362"/>
        <v>41982.87364583333</v>
      </c>
      <c r="L3899" s="13">
        <f t="shared" si="36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11">
        <f t="shared" si="360"/>
        <v>17.599999999999998</v>
      </c>
      <c r="R3899" s="7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1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362"/>
        <v>42193.482291666667</v>
      </c>
      <c r="L3900" s="13">
        <f t="shared" si="36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11">
        <f t="shared" si="360"/>
        <v>32.56</v>
      </c>
      <c r="R3900" s="7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15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362"/>
        <v>41843.775011574071</v>
      </c>
      <c r="L3901" s="13">
        <f t="shared" si="36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11">
        <f t="shared" si="360"/>
        <v>1.25</v>
      </c>
      <c r="R3901" s="7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1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362"/>
        <v>42136.092488425929</v>
      </c>
      <c r="L3902" s="13">
        <f t="shared" si="36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11">
        <f t="shared" si="360"/>
        <v>5.4</v>
      </c>
      <c r="R3902" s="7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15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362"/>
        <v>42317.826377314821</v>
      </c>
      <c r="L3903" s="13">
        <f t="shared" si="36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11">
        <f t="shared" si="360"/>
        <v>0.83333333333333337</v>
      </c>
      <c r="R3903" s="7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1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362"/>
        <v>42663.468078703707</v>
      </c>
      <c r="L3904" s="13">
        <f t="shared" si="36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11">
        <f t="shared" si="360"/>
        <v>48.833333333333336</v>
      </c>
      <c r="R3904" s="7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15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362"/>
        <v>42186.01116898148</v>
      </c>
      <c r="L3905" s="13">
        <f t="shared" si="36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11">
        <f t="shared" si="360"/>
        <v>0</v>
      </c>
      <c r="R3905" s="7">
        <f t="shared" si="361"/>
        <v>0</v>
      </c>
      <c r="S3905" t="str">
        <f t="shared" si="364"/>
        <v>theater</v>
      </c>
      <c r="T3905" t="str">
        <f t="shared" si="365"/>
        <v>plays</v>
      </c>
    </row>
    <row r="3906" spans="1:20" ht="15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362"/>
        <v>42095.229166666672</v>
      </c>
      <c r="L3906" s="13">
        <f t="shared" si="36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11">
        <f t="shared" ref="Q3906:Q3969" si="366">(E3906/D3906)*100</f>
        <v>0.03</v>
      </c>
      <c r="R3906" s="7">
        <f t="shared" ref="R3906:R3969" si="367">IFERROR(E3906/N3906,0)</f>
        <v>1.5</v>
      </c>
      <c r="S3906" t="str">
        <f t="shared" si="364"/>
        <v>theater</v>
      </c>
      <c r="T3906" t="str">
        <f t="shared" si="365"/>
        <v>plays</v>
      </c>
    </row>
    <row r="3907" spans="1:20" ht="1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368">(((J3907/60)/60)/24)+DATE(1970,1,1)</f>
        <v>42124.623877314814</v>
      </c>
      <c r="L3907" s="13">
        <f t="shared" ref="L3907:L3970" si="369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11">
        <f t="shared" si="366"/>
        <v>11.533333333333333</v>
      </c>
      <c r="R3907" s="7">
        <f t="shared" si="367"/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RIGHT(P3907,LEN(P3907)-SEARCH("/",P3907))</f>
        <v>plays</v>
      </c>
    </row>
    <row r="3908" spans="1:20" ht="1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368"/>
        <v>42143.917743055557</v>
      </c>
      <c r="L3908" s="13">
        <f t="shared" si="369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11">
        <f t="shared" si="366"/>
        <v>67.333333333333329</v>
      </c>
      <c r="R3908" s="7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1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368"/>
        <v>41906.819513888891</v>
      </c>
      <c r="L3909" s="13">
        <f t="shared" si="369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11">
        <f t="shared" si="366"/>
        <v>15.299999999999999</v>
      </c>
      <c r="R3909" s="7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15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368"/>
        <v>41834.135370370372</v>
      </c>
      <c r="L3910" s="13">
        <f t="shared" si="369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11">
        <f t="shared" si="366"/>
        <v>8.6666666666666679</v>
      </c>
      <c r="R3910" s="7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1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368"/>
        <v>41863.359282407408</v>
      </c>
      <c r="L3911" s="13">
        <f t="shared" si="369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11">
        <f t="shared" si="366"/>
        <v>0.22499999999999998</v>
      </c>
      <c r="R3911" s="7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1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368"/>
        <v>42224.756909722222</v>
      </c>
      <c r="L3912" s="13">
        <f t="shared" si="369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11">
        <f t="shared" si="366"/>
        <v>3.0833333333333335</v>
      </c>
      <c r="R3912" s="7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1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368"/>
        <v>41939.8122337963</v>
      </c>
      <c r="L3913" s="13">
        <f t="shared" si="369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11">
        <f t="shared" si="366"/>
        <v>37.412500000000001</v>
      </c>
      <c r="R3913" s="7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1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368"/>
        <v>42059.270023148143</v>
      </c>
      <c r="L3914" s="13">
        <f t="shared" si="369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11">
        <f t="shared" si="366"/>
        <v>6.6666666666666671E-3</v>
      </c>
      <c r="R3914" s="7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15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368"/>
        <v>42308.211215277777</v>
      </c>
      <c r="L3915" s="13">
        <f t="shared" si="369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11">
        <f t="shared" si="366"/>
        <v>10</v>
      </c>
      <c r="R3915" s="7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1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368"/>
        <v>42114.818935185183</v>
      </c>
      <c r="L3916" s="13">
        <f t="shared" si="369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11">
        <f t="shared" si="366"/>
        <v>36.36</v>
      </c>
      <c r="R3916" s="7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1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368"/>
        <v>42492.98505787037</v>
      </c>
      <c r="L3917" s="13">
        <f t="shared" si="369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11">
        <f t="shared" si="366"/>
        <v>0.33333333333333337</v>
      </c>
      <c r="R3917" s="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15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368"/>
        <v>42494.471666666665</v>
      </c>
      <c r="L3918" s="13">
        <f t="shared" si="369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11">
        <f t="shared" si="366"/>
        <v>0</v>
      </c>
      <c r="R3918" s="7">
        <f t="shared" si="367"/>
        <v>0</v>
      </c>
      <c r="S3918" t="str">
        <f t="shared" si="370"/>
        <v>theater</v>
      </c>
      <c r="T3918" t="str">
        <f t="shared" si="371"/>
        <v>plays</v>
      </c>
    </row>
    <row r="3919" spans="1:20" ht="1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368"/>
        <v>41863.527326388888</v>
      </c>
      <c r="L3919" s="13">
        <f t="shared" si="369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11">
        <f t="shared" si="366"/>
        <v>0.2857142857142857</v>
      </c>
      <c r="R3919" s="7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1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368"/>
        <v>41843.664618055554</v>
      </c>
      <c r="L3920" s="13">
        <f t="shared" si="369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11">
        <f t="shared" si="366"/>
        <v>0.2</v>
      </c>
      <c r="R3920" s="7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1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368"/>
        <v>42358.684872685189</v>
      </c>
      <c r="L3921" s="13">
        <f t="shared" si="369"/>
        <v>42387</v>
      </c>
      <c r="M3921" t="b">
        <v>0</v>
      </c>
      <c r="N3921">
        <v>3</v>
      </c>
      <c r="O3921" t="b">
        <v>0</v>
      </c>
      <c r="P3921" t="s">
        <v>8271</v>
      </c>
      <c r="Q3921" s="11">
        <f t="shared" si="366"/>
        <v>1.7999999999999998</v>
      </c>
      <c r="R3921" s="7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1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368"/>
        <v>42657.38726851852</v>
      </c>
      <c r="L3922" s="13">
        <f t="shared" si="369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11">
        <f t="shared" si="366"/>
        <v>5.4</v>
      </c>
      <c r="R3922" s="7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1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368"/>
        <v>41926.542303240742</v>
      </c>
      <c r="L3923" s="13">
        <f t="shared" si="369"/>
        <v>41938.75</v>
      </c>
      <c r="M3923" t="b">
        <v>0</v>
      </c>
      <c r="N3923">
        <v>0</v>
      </c>
      <c r="O3923" t="b">
        <v>0</v>
      </c>
      <c r="P3923" t="s">
        <v>8271</v>
      </c>
      <c r="Q3923" s="11">
        <f t="shared" si="366"/>
        <v>0</v>
      </c>
      <c r="R3923" s="7">
        <f t="shared" si="367"/>
        <v>0</v>
      </c>
      <c r="S3923" t="str">
        <f t="shared" si="370"/>
        <v>theater</v>
      </c>
      <c r="T3923" t="str">
        <f t="shared" si="371"/>
        <v>plays</v>
      </c>
    </row>
    <row r="3924" spans="1:20" ht="15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368"/>
        <v>42020.768634259264</v>
      </c>
      <c r="L3924" s="13">
        <f t="shared" si="369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11">
        <f t="shared" si="366"/>
        <v>8.1333333333333329</v>
      </c>
      <c r="R3924" s="7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1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368"/>
        <v>42075.979988425926</v>
      </c>
      <c r="L3925" s="13">
        <f t="shared" si="369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11">
        <f t="shared" si="366"/>
        <v>12.034782608695652</v>
      </c>
      <c r="R3925" s="7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1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368"/>
        <v>41786.959745370368</v>
      </c>
      <c r="L3926" s="13">
        <f t="shared" si="369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11">
        <f t="shared" si="366"/>
        <v>15.266666666666667</v>
      </c>
      <c r="R3926" s="7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1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368"/>
        <v>41820.870821759258</v>
      </c>
      <c r="L3927" s="13">
        <f t="shared" si="369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11">
        <f t="shared" si="366"/>
        <v>10</v>
      </c>
      <c r="R3927" s="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1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368"/>
        <v>41970.085046296299</v>
      </c>
      <c r="L3928" s="13">
        <f t="shared" si="369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11">
        <f t="shared" si="366"/>
        <v>0.3</v>
      </c>
      <c r="R3928" s="7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1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368"/>
        <v>41830.267407407409</v>
      </c>
      <c r="L3929" s="13">
        <f t="shared" si="369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11">
        <f t="shared" si="366"/>
        <v>1</v>
      </c>
      <c r="R3929" s="7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15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368"/>
        <v>42265.683182870373</v>
      </c>
      <c r="L3930" s="13">
        <f t="shared" si="369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11">
        <f t="shared" si="366"/>
        <v>13.020000000000001</v>
      </c>
      <c r="R3930" s="7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15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368"/>
        <v>42601.827141203699</v>
      </c>
      <c r="L3931" s="13">
        <f t="shared" si="369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11">
        <f t="shared" si="366"/>
        <v>2.2650000000000001</v>
      </c>
      <c r="R3931" s="7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15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368"/>
        <v>42433.338749999995</v>
      </c>
      <c r="L3932" s="13">
        <f t="shared" si="369"/>
        <v>42461.25</v>
      </c>
      <c r="M3932" t="b">
        <v>0</v>
      </c>
      <c r="N3932">
        <v>0</v>
      </c>
      <c r="O3932" t="b">
        <v>0</v>
      </c>
      <c r="P3932" t="s">
        <v>8271</v>
      </c>
      <c r="Q3932" s="11">
        <f t="shared" si="366"/>
        <v>0</v>
      </c>
      <c r="R3932" s="7">
        <f t="shared" si="367"/>
        <v>0</v>
      </c>
      <c r="S3932" t="str">
        <f t="shared" si="370"/>
        <v>theater</v>
      </c>
      <c r="T3932" t="str">
        <f t="shared" si="371"/>
        <v>plays</v>
      </c>
    </row>
    <row r="3933" spans="1:20" ht="15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368"/>
        <v>42228.151701388888</v>
      </c>
      <c r="L3933" s="13">
        <f t="shared" si="369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11">
        <f t="shared" si="366"/>
        <v>0</v>
      </c>
      <c r="R3933" s="7">
        <f t="shared" si="367"/>
        <v>0</v>
      </c>
      <c r="S3933" t="str">
        <f t="shared" si="370"/>
        <v>theater</v>
      </c>
      <c r="T3933" t="str">
        <f t="shared" si="371"/>
        <v>plays</v>
      </c>
    </row>
    <row r="3934" spans="1:20" ht="15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368"/>
        <v>42415.168564814812</v>
      </c>
      <c r="L3934" s="13">
        <f t="shared" si="369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11">
        <f t="shared" si="366"/>
        <v>8.3333333333333332E-3</v>
      </c>
      <c r="R3934" s="7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15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368"/>
        <v>42538.968310185184</v>
      </c>
      <c r="L3935" s="13">
        <f t="shared" si="369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11">
        <f t="shared" si="366"/>
        <v>15.742857142857142</v>
      </c>
      <c r="R3935" s="7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1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368"/>
        <v>42233.671747685185</v>
      </c>
      <c r="L3936" s="13">
        <f t="shared" si="369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11">
        <f t="shared" si="366"/>
        <v>11</v>
      </c>
      <c r="R3936" s="7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1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368"/>
        <v>42221.656782407401</v>
      </c>
      <c r="L3937" s="13">
        <f t="shared" si="369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11">
        <f t="shared" si="366"/>
        <v>43.833333333333336</v>
      </c>
      <c r="R3937" s="7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15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368"/>
        <v>42675.262962962966</v>
      </c>
      <c r="L3938" s="13">
        <f t="shared" si="369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11">
        <f t="shared" si="366"/>
        <v>0</v>
      </c>
      <c r="R3938" s="7">
        <f t="shared" si="367"/>
        <v>0</v>
      </c>
      <c r="S3938" t="str">
        <f t="shared" si="370"/>
        <v>theater</v>
      </c>
      <c r="T3938" t="str">
        <f t="shared" si="371"/>
        <v>plays</v>
      </c>
    </row>
    <row r="3939" spans="1:20" ht="1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368"/>
        <v>42534.631481481483</v>
      </c>
      <c r="L3939" s="13">
        <f t="shared" si="369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11">
        <f t="shared" si="366"/>
        <v>86.135181975736558</v>
      </c>
      <c r="R3939" s="7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15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368"/>
        <v>42151.905717592599</v>
      </c>
      <c r="L3940" s="13">
        <f t="shared" si="369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11">
        <f t="shared" si="366"/>
        <v>12.196620583717358</v>
      </c>
      <c r="R3940" s="7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15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368"/>
        <v>41915.400219907409</v>
      </c>
      <c r="L3941" s="13">
        <f t="shared" si="369"/>
        <v>41919.1875</v>
      </c>
      <c r="M3941" t="b">
        <v>0</v>
      </c>
      <c r="N3941">
        <v>1</v>
      </c>
      <c r="O3941" t="b">
        <v>0</v>
      </c>
      <c r="P3941" t="s">
        <v>8271</v>
      </c>
      <c r="Q3941" s="11">
        <f t="shared" si="366"/>
        <v>0.1</v>
      </c>
      <c r="R3941" s="7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15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368"/>
        <v>41961.492488425924</v>
      </c>
      <c r="L3942" s="13">
        <f t="shared" si="369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11">
        <f t="shared" si="366"/>
        <v>0.22</v>
      </c>
      <c r="R3942" s="7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1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368"/>
        <v>41940.587233796294</v>
      </c>
      <c r="L3943" s="13">
        <f t="shared" si="369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11">
        <f t="shared" si="366"/>
        <v>0.90909090909090906</v>
      </c>
      <c r="R3943" s="7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1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368"/>
        <v>42111.904097222221</v>
      </c>
      <c r="L3944" s="13">
        <f t="shared" si="369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11">
        <f t="shared" si="366"/>
        <v>0</v>
      </c>
      <c r="R3944" s="7">
        <f t="shared" si="367"/>
        <v>0</v>
      </c>
      <c r="S3944" t="str">
        <f t="shared" si="370"/>
        <v>theater</v>
      </c>
      <c r="T3944" t="str">
        <f t="shared" si="371"/>
        <v>plays</v>
      </c>
    </row>
    <row r="3945" spans="1:20" ht="1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368"/>
        <v>42279.778564814813</v>
      </c>
      <c r="L3945" s="13">
        <f t="shared" si="369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11">
        <f t="shared" si="366"/>
        <v>35.64</v>
      </c>
      <c r="R3945" s="7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15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368"/>
        <v>42213.662905092591</v>
      </c>
      <c r="L3946" s="13">
        <f t="shared" si="369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11">
        <f t="shared" si="366"/>
        <v>0</v>
      </c>
      <c r="R3946" s="7">
        <f t="shared" si="367"/>
        <v>0</v>
      </c>
      <c r="S3946" t="str">
        <f t="shared" si="370"/>
        <v>theater</v>
      </c>
      <c r="T3946" t="str">
        <f t="shared" si="371"/>
        <v>plays</v>
      </c>
    </row>
    <row r="3947" spans="1:20" ht="15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368"/>
        <v>42109.801712962959</v>
      </c>
      <c r="L3947" s="13">
        <f t="shared" si="369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11">
        <f t="shared" si="366"/>
        <v>0.25</v>
      </c>
      <c r="R3947" s="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15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368"/>
        <v>42031.833587962959</v>
      </c>
      <c r="L3948" s="13">
        <f t="shared" si="369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11">
        <f t="shared" si="366"/>
        <v>3.25</v>
      </c>
      <c r="R3948" s="7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15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368"/>
        <v>42615.142870370371</v>
      </c>
      <c r="L3949" s="13">
        <f t="shared" si="369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11">
        <f t="shared" si="366"/>
        <v>3.3666666666666663</v>
      </c>
      <c r="R3949" s="7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15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368"/>
        <v>41829.325497685182</v>
      </c>
      <c r="L3950" s="13">
        <f t="shared" si="369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11">
        <f t="shared" si="366"/>
        <v>0</v>
      </c>
      <c r="R3950" s="7">
        <f t="shared" si="367"/>
        <v>0</v>
      </c>
      <c r="S3950" t="str">
        <f t="shared" si="370"/>
        <v>theater</v>
      </c>
      <c r="T3950" t="str">
        <f t="shared" si="371"/>
        <v>plays</v>
      </c>
    </row>
    <row r="3951" spans="1:20" ht="15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368"/>
        <v>42016.120613425926</v>
      </c>
      <c r="L3951" s="13">
        <f t="shared" si="369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11">
        <f t="shared" si="366"/>
        <v>15.770000000000001</v>
      </c>
      <c r="R3951" s="7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15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368"/>
        <v>42439.702314814815</v>
      </c>
      <c r="L3952" s="13">
        <f t="shared" si="369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11">
        <f t="shared" si="366"/>
        <v>0.625</v>
      </c>
      <c r="R3952" s="7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15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368"/>
        <v>42433.825717592597</v>
      </c>
      <c r="L3953" s="13">
        <f t="shared" si="369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11">
        <f t="shared" si="366"/>
        <v>5.0000000000000001E-4</v>
      </c>
      <c r="R3953" s="7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1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368"/>
        <v>42243.790393518517</v>
      </c>
      <c r="L3954" s="13">
        <f t="shared" si="369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11">
        <f t="shared" si="366"/>
        <v>9.6153846153846159E-2</v>
      </c>
      <c r="R3954" s="7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1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368"/>
        <v>42550.048449074078</v>
      </c>
      <c r="L3955" s="13">
        <f t="shared" si="369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11">
        <f t="shared" si="366"/>
        <v>0</v>
      </c>
      <c r="R3955" s="7">
        <f t="shared" si="367"/>
        <v>0</v>
      </c>
      <c r="S3955" t="str">
        <f t="shared" si="370"/>
        <v>theater</v>
      </c>
      <c r="T3955" t="str">
        <f t="shared" si="371"/>
        <v>plays</v>
      </c>
    </row>
    <row r="3956" spans="1:20" ht="1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368"/>
        <v>41774.651203703703</v>
      </c>
      <c r="L3956" s="13">
        <f t="shared" si="369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11">
        <f t="shared" si="366"/>
        <v>0</v>
      </c>
      <c r="R3956" s="7">
        <f t="shared" si="367"/>
        <v>0</v>
      </c>
      <c r="S3956" t="str">
        <f t="shared" si="370"/>
        <v>theater</v>
      </c>
      <c r="T3956" t="str">
        <f t="shared" si="371"/>
        <v>plays</v>
      </c>
    </row>
    <row r="3957" spans="1:20" ht="15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368"/>
        <v>42306.848854166667</v>
      </c>
      <c r="L3957" s="13">
        <f t="shared" si="369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11">
        <f t="shared" si="366"/>
        <v>24.285714285714285</v>
      </c>
      <c r="R3957" s="7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15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368"/>
        <v>42457.932025462964</v>
      </c>
      <c r="L3958" s="13">
        <f t="shared" si="369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11">
        <f t="shared" si="366"/>
        <v>0</v>
      </c>
      <c r="R3958" s="7">
        <f t="shared" si="367"/>
        <v>0</v>
      </c>
      <c r="S3958" t="str">
        <f t="shared" si="370"/>
        <v>theater</v>
      </c>
      <c r="T3958" t="str">
        <f t="shared" si="371"/>
        <v>plays</v>
      </c>
    </row>
    <row r="3959" spans="1:20" ht="1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368"/>
        <v>42513.976319444439</v>
      </c>
      <c r="L3959" s="13">
        <f t="shared" si="369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11">
        <f t="shared" si="366"/>
        <v>2.5000000000000001E-2</v>
      </c>
      <c r="R3959" s="7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15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368"/>
        <v>41816.950370370374</v>
      </c>
      <c r="L3960" s="13">
        <f t="shared" si="369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11">
        <f t="shared" si="366"/>
        <v>32.049999999999997</v>
      </c>
      <c r="R3960" s="7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15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368"/>
        <v>41880.788842592592</v>
      </c>
      <c r="L3961" s="13">
        <f t="shared" si="369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11">
        <f t="shared" si="366"/>
        <v>24.333333333333336</v>
      </c>
      <c r="R3961" s="7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15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368"/>
        <v>42342.845555555556</v>
      </c>
      <c r="L3962" s="13">
        <f t="shared" si="369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11">
        <f t="shared" si="366"/>
        <v>1.5</v>
      </c>
      <c r="R3962" s="7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1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368"/>
        <v>41745.891319444447</v>
      </c>
      <c r="L3963" s="13">
        <f t="shared" si="369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11">
        <f t="shared" si="366"/>
        <v>0.42</v>
      </c>
      <c r="R3963" s="7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1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368"/>
        <v>42311.621458333335</v>
      </c>
      <c r="L3964" s="13">
        <f t="shared" si="369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11">
        <f t="shared" si="366"/>
        <v>3.214285714285714</v>
      </c>
      <c r="R3964" s="7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15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368"/>
        <v>42296.154131944444</v>
      </c>
      <c r="L3965" s="13">
        <f t="shared" si="369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11">
        <f t="shared" si="366"/>
        <v>0</v>
      </c>
      <c r="R3965" s="7">
        <f t="shared" si="367"/>
        <v>0</v>
      </c>
      <c r="S3965" t="str">
        <f t="shared" si="370"/>
        <v>theater</v>
      </c>
      <c r="T3965" t="str">
        <f t="shared" si="371"/>
        <v>plays</v>
      </c>
    </row>
    <row r="3966" spans="1:20" ht="1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368"/>
        <v>42053.722060185188</v>
      </c>
      <c r="L3966" s="13">
        <f t="shared" si="369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11">
        <f t="shared" si="366"/>
        <v>6.3</v>
      </c>
      <c r="R3966" s="7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15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368"/>
        <v>42414.235879629632</v>
      </c>
      <c r="L3967" s="13">
        <f t="shared" si="369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11">
        <f t="shared" si="366"/>
        <v>14.249999999999998</v>
      </c>
      <c r="R3967" s="7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15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368"/>
        <v>41801.711550925924</v>
      </c>
      <c r="L3968" s="13">
        <f t="shared" si="369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11">
        <f t="shared" si="366"/>
        <v>0.6</v>
      </c>
      <c r="R3968" s="7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15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368"/>
        <v>42770.290590277778</v>
      </c>
      <c r="L3969" s="13">
        <f t="shared" si="369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11">
        <f t="shared" si="366"/>
        <v>24.117647058823529</v>
      </c>
      <c r="R3969" s="7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1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368"/>
        <v>42452.815659722226</v>
      </c>
      <c r="L3970" s="13">
        <f t="shared" si="369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11">
        <f t="shared" ref="Q3970:Q4033" si="372">(E3970/D3970)*100</f>
        <v>10.54</v>
      </c>
      <c r="R3970" s="7">
        <f t="shared" ref="R3970:R4033" si="373">IFERROR(E3970/N3970,0)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15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374">(((J3971/60)/60)/24)+DATE(1970,1,1)</f>
        <v>42601.854699074072</v>
      </c>
      <c r="L3971" s="13">
        <f t="shared" ref="L3971:L4034" si="375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11">
        <f t="shared" si="372"/>
        <v>7.4690265486725664</v>
      </c>
      <c r="R3971" s="7">
        <f t="shared" si="373"/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RIGHT(P3971,LEN(P3971)-SEARCH("/",P3971))</f>
        <v>plays</v>
      </c>
    </row>
    <row r="3972" spans="1:20" ht="15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374"/>
        <v>42447.863553240735</v>
      </c>
      <c r="L3972" s="13">
        <f t="shared" si="375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11">
        <f t="shared" si="372"/>
        <v>7.3333333333333334E-2</v>
      </c>
      <c r="R3972" s="7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15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374"/>
        <v>41811.536180555559</v>
      </c>
      <c r="L3973" s="13">
        <f t="shared" si="37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11">
        <f t="shared" si="372"/>
        <v>0.97142857142857131</v>
      </c>
      <c r="R3973" s="7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1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374"/>
        <v>41981.067523148144</v>
      </c>
      <c r="L3974" s="13">
        <f t="shared" si="37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11">
        <f t="shared" si="372"/>
        <v>21.099999999999998</v>
      </c>
      <c r="R3974" s="7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15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374"/>
        <v>42469.68414351852</v>
      </c>
      <c r="L3975" s="13">
        <f t="shared" si="37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11">
        <f t="shared" si="372"/>
        <v>78.100000000000009</v>
      </c>
      <c r="R3975" s="7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1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374"/>
        <v>42493.546851851846</v>
      </c>
      <c r="L3976" s="13">
        <f t="shared" si="37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11">
        <f t="shared" si="372"/>
        <v>32</v>
      </c>
      <c r="R3976" s="7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15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374"/>
        <v>42534.866875</v>
      </c>
      <c r="L3977" s="13">
        <f t="shared" si="375"/>
        <v>42564.866875</v>
      </c>
      <c r="M3977" t="b">
        <v>0</v>
      </c>
      <c r="N3977">
        <v>0</v>
      </c>
      <c r="O3977" t="b">
        <v>0</v>
      </c>
      <c r="P3977" t="s">
        <v>8271</v>
      </c>
      <c r="Q3977" s="11">
        <f t="shared" si="372"/>
        <v>0</v>
      </c>
      <c r="R3977" s="7">
        <f t="shared" si="373"/>
        <v>0</v>
      </c>
      <c r="S3977" t="str">
        <f t="shared" si="376"/>
        <v>theater</v>
      </c>
      <c r="T3977" t="str">
        <f t="shared" si="377"/>
        <v>plays</v>
      </c>
    </row>
    <row r="3978" spans="1:20" ht="15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374"/>
        <v>41830.858344907407</v>
      </c>
      <c r="L3978" s="13">
        <f t="shared" si="37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11">
        <f t="shared" si="372"/>
        <v>47.692307692307693</v>
      </c>
      <c r="R3978" s="7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15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374"/>
        <v>42543.788564814815</v>
      </c>
      <c r="L3979" s="13">
        <f t="shared" si="37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11">
        <f t="shared" si="372"/>
        <v>1.4500000000000002</v>
      </c>
      <c r="R3979" s="7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15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374"/>
        <v>41975.642974537041</v>
      </c>
      <c r="L3980" s="13">
        <f t="shared" si="37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11">
        <f t="shared" si="372"/>
        <v>10.7</v>
      </c>
      <c r="R3980" s="7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1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374"/>
        <v>42069.903437500005</v>
      </c>
      <c r="L3981" s="13">
        <f t="shared" si="37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11">
        <f t="shared" si="372"/>
        <v>1.8333333333333333</v>
      </c>
      <c r="R3981" s="7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15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374"/>
        <v>41795.598923611113</v>
      </c>
      <c r="L3982" s="13">
        <f t="shared" si="37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11">
        <f t="shared" si="372"/>
        <v>18</v>
      </c>
      <c r="R3982" s="7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1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374"/>
        <v>42508.179965277777</v>
      </c>
      <c r="L3983" s="13">
        <f t="shared" si="37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11">
        <f t="shared" si="372"/>
        <v>4.083333333333333</v>
      </c>
      <c r="R3983" s="7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1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374"/>
        <v>42132.809953703705</v>
      </c>
      <c r="L3984" s="13">
        <f t="shared" si="37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11">
        <f t="shared" si="372"/>
        <v>20</v>
      </c>
      <c r="R3984" s="7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15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374"/>
        <v>41747.86986111111</v>
      </c>
      <c r="L3985" s="13">
        <f t="shared" si="37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11">
        <f t="shared" si="372"/>
        <v>34.802513464991023</v>
      </c>
      <c r="R3985" s="7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1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374"/>
        <v>41920.963472222218</v>
      </c>
      <c r="L3986" s="13">
        <f t="shared" si="375"/>
        <v>41951</v>
      </c>
      <c r="M3986" t="b">
        <v>0</v>
      </c>
      <c r="N3986">
        <v>10</v>
      </c>
      <c r="O3986" t="b">
        <v>0</v>
      </c>
      <c r="P3986" t="s">
        <v>8271</v>
      </c>
      <c r="Q3986" s="11">
        <f t="shared" si="372"/>
        <v>6.3333333333333339</v>
      </c>
      <c r="R3986" s="7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15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374"/>
        <v>42399.707407407404</v>
      </c>
      <c r="L3987" s="13">
        <f t="shared" si="37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11">
        <f t="shared" si="372"/>
        <v>32.049999999999997</v>
      </c>
      <c r="R3987" s="7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1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374"/>
        <v>42467.548541666663</v>
      </c>
      <c r="L3988" s="13">
        <f t="shared" si="37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11">
        <f t="shared" si="372"/>
        <v>9.76</v>
      </c>
      <c r="R3988" s="7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1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374"/>
        <v>41765.92465277778</v>
      </c>
      <c r="L3989" s="13">
        <f t="shared" si="37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11">
        <f t="shared" si="372"/>
        <v>37.75</v>
      </c>
      <c r="R3989" s="7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15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374"/>
        <v>42230.08116898148</v>
      </c>
      <c r="L3990" s="13">
        <f t="shared" si="37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11">
        <f t="shared" si="372"/>
        <v>2.1333333333333333</v>
      </c>
      <c r="R3990" s="7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15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374"/>
        <v>42286.749780092592</v>
      </c>
      <c r="L3991" s="13">
        <f t="shared" si="37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11">
        <f t="shared" si="372"/>
        <v>0</v>
      </c>
      <c r="R3991" s="7">
        <f t="shared" si="373"/>
        <v>0</v>
      </c>
      <c r="S3991" t="str">
        <f t="shared" si="376"/>
        <v>theater</v>
      </c>
      <c r="T3991" t="str">
        <f t="shared" si="377"/>
        <v>plays</v>
      </c>
    </row>
    <row r="3992" spans="1:20" ht="1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374"/>
        <v>42401.672372685185</v>
      </c>
      <c r="L3992" s="13">
        <f t="shared" si="37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11">
        <f t="shared" si="372"/>
        <v>4.1818181818181817</v>
      </c>
      <c r="R3992" s="7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15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374"/>
        <v>42125.644467592589</v>
      </c>
      <c r="L3993" s="13">
        <f t="shared" si="37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11">
        <f t="shared" si="372"/>
        <v>20</v>
      </c>
      <c r="R3993" s="7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15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374"/>
        <v>42289.94049768518</v>
      </c>
      <c r="L3994" s="13">
        <f t="shared" si="37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11">
        <f t="shared" si="372"/>
        <v>5.41</v>
      </c>
      <c r="R3994" s="7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1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374"/>
        <v>42107.864722222221</v>
      </c>
      <c r="L3995" s="13">
        <f t="shared" si="37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11">
        <f t="shared" si="372"/>
        <v>6.0000000000000001E-3</v>
      </c>
      <c r="R3995" s="7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1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374"/>
        <v>41809.389930555553</v>
      </c>
      <c r="L3996" s="13">
        <f t="shared" si="37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11">
        <f t="shared" si="372"/>
        <v>0.25</v>
      </c>
      <c r="R3996" s="7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1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374"/>
        <v>42019.683761574073</v>
      </c>
      <c r="L3997" s="13">
        <f t="shared" si="37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11">
        <f t="shared" si="372"/>
        <v>35</v>
      </c>
      <c r="R3997" s="7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1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374"/>
        <v>41950.26694444444</v>
      </c>
      <c r="L3998" s="13">
        <f t="shared" si="37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11">
        <f t="shared" si="372"/>
        <v>16.566666666666666</v>
      </c>
      <c r="R3998" s="7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1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374"/>
        <v>42069.391446759255</v>
      </c>
      <c r="L3999" s="13">
        <f t="shared" si="37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11">
        <f t="shared" si="372"/>
        <v>0</v>
      </c>
      <c r="R3999" s="7">
        <f t="shared" si="373"/>
        <v>0</v>
      </c>
      <c r="S3999" t="str">
        <f t="shared" si="376"/>
        <v>theater</v>
      </c>
      <c r="T3999" t="str">
        <f t="shared" si="377"/>
        <v>plays</v>
      </c>
    </row>
    <row r="4000" spans="1:20" ht="1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374"/>
        <v>42061.963263888887</v>
      </c>
      <c r="L4000" s="13">
        <f t="shared" si="37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11">
        <f t="shared" si="372"/>
        <v>57.199999999999996</v>
      </c>
      <c r="R4000" s="7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1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374"/>
        <v>41842.828680555554</v>
      </c>
      <c r="L4001" s="13">
        <f t="shared" si="37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11">
        <f t="shared" si="372"/>
        <v>16.514285714285716</v>
      </c>
      <c r="R4001" s="7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5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374"/>
        <v>42437.64534722222</v>
      </c>
      <c r="L4002" s="13">
        <f t="shared" si="37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11">
        <f t="shared" si="372"/>
        <v>0.125</v>
      </c>
      <c r="R4002" s="7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1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374"/>
        <v>42775.964212962965</v>
      </c>
      <c r="L4003" s="13">
        <f t="shared" si="37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11">
        <f t="shared" si="372"/>
        <v>37.75</v>
      </c>
      <c r="R4003" s="7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15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374"/>
        <v>41879.043530092589</v>
      </c>
      <c r="L4004" s="13">
        <f t="shared" si="37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11">
        <f t="shared" si="372"/>
        <v>1.8399999999999999</v>
      </c>
      <c r="R4004" s="7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1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374"/>
        <v>42020.587349537032</v>
      </c>
      <c r="L4005" s="13">
        <f t="shared" si="37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11">
        <f t="shared" si="372"/>
        <v>10.050000000000001</v>
      </c>
      <c r="R4005" s="7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374"/>
        <v>41890.16269675926</v>
      </c>
      <c r="L4006" s="13">
        <f t="shared" si="37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11">
        <f t="shared" si="372"/>
        <v>0.2</v>
      </c>
      <c r="R4006" s="7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1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374"/>
        <v>41872.807696759257</v>
      </c>
      <c r="L4007" s="13">
        <f t="shared" si="37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11">
        <f t="shared" si="372"/>
        <v>1.3333333333333335</v>
      </c>
      <c r="R4007" s="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15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374"/>
        <v>42391.772997685184</v>
      </c>
      <c r="L4008" s="13">
        <f t="shared" si="37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11">
        <f t="shared" si="372"/>
        <v>6.6666666666666671E-3</v>
      </c>
      <c r="R4008" s="7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1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374"/>
        <v>41848.772928240738</v>
      </c>
      <c r="L4009" s="13">
        <f t="shared" si="375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11">
        <f t="shared" si="372"/>
        <v>0.25</v>
      </c>
      <c r="R4009" s="7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1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374"/>
        <v>42177.964201388888</v>
      </c>
      <c r="L4010" s="13">
        <f t="shared" si="37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11">
        <f t="shared" si="372"/>
        <v>6</v>
      </c>
      <c r="R4010" s="7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1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374"/>
        <v>41851.700925925928</v>
      </c>
      <c r="L4011" s="13">
        <f t="shared" si="37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11">
        <f t="shared" si="372"/>
        <v>3.8860103626943006</v>
      </c>
      <c r="R4011" s="7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1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374"/>
        <v>41921.770439814813</v>
      </c>
      <c r="L4012" s="13">
        <f t="shared" si="37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11">
        <f t="shared" si="372"/>
        <v>24.194444444444443</v>
      </c>
      <c r="R4012" s="7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1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374"/>
        <v>42002.54488425926</v>
      </c>
      <c r="L4013" s="13">
        <f t="shared" si="37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11">
        <f t="shared" si="372"/>
        <v>7.6</v>
      </c>
      <c r="R4013" s="7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1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374"/>
        <v>42096.544548611113</v>
      </c>
      <c r="L4014" s="13">
        <f t="shared" si="37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11">
        <f t="shared" si="372"/>
        <v>0</v>
      </c>
      <c r="R4014" s="7">
        <f t="shared" si="373"/>
        <v>0</v>
      </c>
      <c r="S4014" t="str">
        <f t="shared" si="376"/>
        <v>theater</v>
      </c>
      <c r="T4014" t="str">
        <f t="shared" si="377"/>
        <v>plays</v>
      </c>
    </row>
    <row r="4015" spans="1:20" ht="15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374"/>
        <v>42021.301192129627</v>
      </c>
      <c r="L4015" s="13">
        <f t="shared" si="37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11">
        <f t="shared" si="372"/>
        <v>1.3</v>
      </c>
      <c r="R4015" s="7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15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374"/>
        <v>42419.246168981481</v>
      </c>
      <c r="L4016" s="13">
        <f t="shared" si="37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11">
        <f t="shared" si="372"/>
        <v>0</v>
      </c>
      <c r="R4016" s="7">
        <f t="shared" si="373"/>
        <v>0</v>
      </c>
      <c r="S4016" t="str">
        <f t="shared" si="376"/>
        <v>theater</v>
      </c>
      <c r="T4016" t="str">
        <f t="shared" si="377"/>
        <v>plays</v>
      </c>
    </row>
    <row r="4017" spans="1:20" ht="15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374"/>
        <v>42174.780821759254</v>
      </c>
      <c r="L4017" s="13">
        <f t="shared" si="375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11">
        <f t="shared" si="372"/>
        <v>1.4285714285714287E-2</v>
      </c>
      <c r="R4017" s="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1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374"/>
        <v>41869.872685185182</v>
      </c>
      <c r="L4018" s="13">
        <f t="shared" si="37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11">
        <f t="shared" si="372"/>
        <v>14.000000000000002</v>
      </c>
      <c r="R4018" s="7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15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374"/>
        <v>41856.672152777777</v>
      </c>
      <c r="L4019" s="13">
        <f t="shared" si="37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11">
        <f t="shared" si="372"/>
        <v>1.05</v>
      </c>
      <c r="R4019" s="7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1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374"/>
        <v>42620.91097222222</v>
      </c>
      <c r="L4020" s="13">
        <f t="shared" si="37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11">
        <f t="shared" si="372"/>
        <v>8.6666666666666679</v>
      </c>
      <c r="R4020" s="7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15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374"/>
        <v>42417.675879629634</v>
      </c>
      <c r="L4021" s="13">
        <f t="shared" si="37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11">
        <f t="shared" si="372"/>
        <v>0.82857142857142851</v>
      </c>
      <c r="R4021" s="7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15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374"/>
        <v>42057.190960648149</v>
      </c>
      <c r="L4022" s="13">
        <f t="shared" si="37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11">
        <f t="shared" si="372"/>
        <v>16.666666666666664</v>
      </c>
      <c r="R4022" s="7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1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374"/>
        <v>41878.911550925928</v>
      </c>
      <c r="L4023" s="13">
        <f t="shared" si="37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11">
        <f t="shared" si="372"/>
        <v>0.83333333333333337</v>
      </c>
      <c r="R4023" s="7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15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374"/>
        <v>41990.584108796291</v>
      </c>
      <c r="L4024" s="13">
        <f t="shared" si="37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11">
        <f t="shared" si="372"/>
        <v>69.561111111111103</v>
      </c>
      <c r="R4024" s="7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1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374"/>
        <v>42408.999571759254</v>
      </c>
      <c r="L4025" s="13">
        <f t="shared" si="37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11">
        <f t="shared" si="372"/>
        <v>0</v>
      </c>
      <c r="R4025" s="7">
        <f t="shared" si="373"/>
        <v>0</v>
      </c>
      <c r="S4025" t="str">
        <f t="shared" si="376"/>
        <v>theater</v>
      </c>
      <c r="T4025" t="str">
        <f t="shared" si="377"/>
        <v>plays</v>
      </c>
    </row>
    <row r="4026" spans="1:20" ht="15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374"/>
        <v>42217.670104166667</v>
      </c>
      <c r="L4026" s="13">
        <f t="shared" si="37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11">
        <f t="shared" si="372"/>
        <v>1.25</v>
      </c>
      <c r="R4026" s="7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15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374"/>
        <v>42151.237685185188</v>
      </c>
      <c r="L4027" s="13">
        <f t="shared" si="37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11">
        <f t="shared" si="372"/>
        <v>5</v>
      </c>
      <c r="R4027" s="7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1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374"/>
        <v>42282.655543981484</v>
      </c>
      <c r="L4028" s="13">
        <f t="shared" si="37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11">
        <f t="shared" si="372"/>
        <v>0</v>
      </c>
      <c r="R4028" s="7">
        <f t="shared" si="373"/>
        <v>0</v>
      </c>
      <c r="S4028" t="str">
        <f t="shared" si="376"/>
        <v>theater</v>
      </c>
      <c r="T4028" t="str">
        <f t="shared" si="377"/>
        <v>plays</v>
      </c>
    </row>
    <row r="4029" spans="1:20" ht="15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374"/>
        <v>42768.97084490741</v>
      </c>
      <c r="L4029" s="13">
        <f t="shared" si="37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11">
        <f t="shared" si="372"/>
        <v>7.166666666666667</v>
      </c>
      <c r="R4029" s="7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1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374"/>
        <v>41765.938657407409</v>
      </c>
      <c r="L4030" s="13">
        <f t="shared" si="37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11">
        <f t="shared" si="372"/>
        <v>28.050000000000004</v>
      </c>
      <c r="R4030" s="7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1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374"/>
        <v>42322.025115740747</v>
      </c>
      <c r="L4031" s="13">
        <f t="shared" si="375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11">
        <f t="shared" si="372"/>
        <v>0</v>
      </c>
      <c r="R4031" s="7">
        <f t="shared" si="373"/>
        <v>0</v>
      </c>
      <c r="S4031" t="str">
        <f t="shared" si="376"/>
        <v>theater</v>
      </c>
      <c r="T4031" t="str">
        <f t="shared" si="377"/>
        <v>plays</v>
      </c>
    </row>
    <row r="4032" spans="1:20" ht="15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374"/>
        <v>42374.655081018514</v>
      </c>
      <c r="L4032" s="13">
        <f t="shared" si="375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11">
        <f t="shared" si="372"/>
        <v>16</v>
      </c>
      <c r="R4032" s="7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15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374"/>
        <v>41941.585231481484</v>
      </c>
      <c r="L4033" s="13">
        <f t="shared" si="37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11">
        <f t="shared" si="372"/>
        <v>0</v>
      </c>
      <c r="R4033" s="7">
        <f t="shared" si="373"/>
        <v>0</v>
      </c>
      <c r="S4033" t="str">
        <f t="shared" si="376"/>
        <v>theater</v>
      </c>
      <c r="T4033" t="str">
        <f t="shared" si="377"/>
        <v>plays</v>
      </c>
    </row>
    <row r="4034" spans="1:20" ht="15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374"/>
        <v>42293.809212962966</v>
      </c>
      <c r="L4034" s="13">
        <f t="shared" si="375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11">
        <f t="shared" ref="Q4034:Q4097" si="378">(E4034/D4034)*100</f>
        <v>6.8287037037037033</v>
      </c>
      <c r="R4034" s="7">
        <f t="shared" ref="R4034:R4097" si="379">IFERROR(E4034/N4034,0)</f>
        <v>59</v>
      </c>
      <c r="S4034" t="str">
        <f t="shared" si="376"/>
        <v>theater</v>
      </c>
      <c r="T4034" t="str">
        <f t="shared" si="377"/>
        <v>plays</v>
      </c>
    </row>
    <row r="4035" spans="1:20" ht="1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380">(((J4035/60)/60)/24)+DATE(1970,1,1)</f>
        <v>42614.268796296295</v>
      </c>
      <c r="L4035" s="13">
        <f t="shared" ref="L4035:L4098" si="381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11">
        <f t="shared" si="378"/>
        <v>25.698702928870294</v>
      </c>
      <c r="R4035" s="7">
        <f t="shared" si="379"/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RIGHT(P4035,LEN(P4035)-SEARCH("/",P4035))</f>
        <v>plays</v>
      </c>
    </row>
    <row r="4036" spans="1:20" ht="15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380"/>
        <v>42067.947337962964</v>
      </c>
      <c r="L4036" s="13">
        <f t="shared" si="381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11">
        <f t="shared" si="378"/>
        <v>1.4814814814814816</v>
      </c>
      <c r="R4036" s="7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15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380"/>
        <v>41903.882951388885</v>
      </c>
      <c r="L4037" s="13">
        <f t="shared" si="381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11">
        <f t="shared" si="378"/>
        <v>36.85</v>
      </c>
      <c r="R4037" s="7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1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380"/>
        <v>41804.937083333331</v>
      </c>
      <c r="L4038" s="13">
        <f t="shared" si="381"/>
        <v>41821.9375</v>
      </c>
      <c r="M4038" t="b">
        <v>0</v>
      </c>
      <c r="N4038">
        <v>17</v>
      </c>
      <c r="O4038" t="b">
        <v>0</v>
      </c>
      <c r="P4038" t="s">
        <v>8271</v>
      </c>
      <c r="Q4038" s="11">
        <f t="shared" si="378"/>
        <v>47.05</v>
      </c>
      <c r="R4038" s="7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15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380"/>
        <v>42497.070775462969</v>
      </c>
      <c r="L4039" s="13">
        <f t="shared" si="381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11">
        <f t="shared" si="378"/>
        <v>11.428571428571429</v>
      </c>
      <c r="R4039" s="7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1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380"/>
        <v>41869.798726851855</v>
      </c>
      <c r="L4040" s="13">
        <f t="shared" si="381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11">
        <f t="shared" si="378"/>
        <v>12.04</v>
      </c>
      <c r="R4040" s="7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1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380"/>
        <v>42305.670914351853</v>
      </c>
      <c r="L4041" s="13">
        <f t="shared" si="381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11">
        <f t="shared" si="378"/>
        <v>60</v>
      </c>
      <c r="R4041" s="7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1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380"/>
        <v>42144.231527777782</v>
      </c>
      <c r="L4042" s="13">
        <f t="shared" si="381"/>
        <v>42203.125</v>
      </c>
      <c r="M4042" t="b">
        <v>0</v>
      </c>
      <c r="N4042">
        <v>2</v>
      </c>
      <c r="O4042" t="b">
        <v>0</v>
      </c>
      <c r="P4042" t="s">
        <v>8271</v>
      </c>
      <c r="Q4042" s="11">
        <f t="shared" si="378"/>
        <v>31.25</v>
      </c>
      <c r="R4042" s="7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1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380"/>
        <v>42559.474004629628</v>
      </c>
      <c r="L4043" s="13">
        <f t="shared" si="381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11">
        <f t="shared" si="378"/>
        <v>0.42</v>
      </c>
      <c r="R4043" s="7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15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380"/>
        <v>41995.084074074075</v>
      </c>
      <c r="L4044" s="13">
        <f t="shared" si="381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11">
        <f t="shared" si="378"/>
        <v>0.21</v>
      </c>
      <c r="R4044" s="7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1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380"/>
        <v>41948.957465277781</v>
      </c>
      <c r="L4045" s="13">
        <f t="shared" si="381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11">
        <f t="shared" si="378"/>
        <v>0</v>
      </c>
      <c r="R4045" s="7">
        <f t="shared" si="379"/>
        <v>0</v>
      </c>
      <c r="S4045" t="str">
        <f t="shared" si="382"/>
        <v>theater</v>
      </c>
      <c r="T4045" t="str">
        <f t="shared" si="383"/>
        <v>plays</v>
      </c>
    </row>
    <row r="4046" spans="1:20" ht="15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380"/>
        <v>42074.219699074078</v>
      </c>
      <c r="L4046" s="13">
        <f t="shared" si="381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11">
        <f t="shared" si="378"/>
        <v>37.5</v>
      </c>
      <c r="R4046" s="7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15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380"/>
        <v>41842.201261574075</v>
      </c>
      <c r="L4047" s="13">
        <f t="shared" si="381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11">
        <f t="shared" si="378"/>
        <v>0.02</v>
      </c>
      <c r="R4047" s="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15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380"/>
        <v>41904.650578703702</v>
      </c>
      <c r="L4048" s="13">
        <f t="shared" si="381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11">
        <f t="shared" si="378"/>
        <v>8.2142857142857135</v>
      </c>
      <c r="R4048" s="7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1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380"/>
        <v>41991.022488425922</v>
      </c>
      <c r="L4049" s="13">
        <f t="shared" si="381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11">
        <f t="shared" si="378"/>
        <v>2.1999999999999997</v>
      </c>
      <c r="R4049" s="7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1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380"/>
        <v>42436.509108796294</v>
      </c>
      <c r="L4050" s="13">
        <f t="shared" si="381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11">
        <f t="shared" si="378"/>
        <v>17.652941176470588</v>
      </c>
      <c r="R4050" s="7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15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380"/>
        <v>42169.958506944444</v>
      </c>
      <c r="L4051" s="13">
        <f t="shared" si="381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11">
        <f t="shared" si="378"/>
        <v>0.08</v>
      </c>
      <c r="R4051" s="7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15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380"/>
        <v>41905.636469907404</v>
      </c>
      <c r="L4052" s="13">
        <f t="shared" si="381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11">
        <f t="shared" si="378"/>
        <v>6.6666666666666666E-2</v>
      </c>
      <c r="R4052" s="7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1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380"/>
        <v>41761.810150462967</v>
      </c>
      <c r="L4053" s="13">
        <f t="shared" si="381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11">
        <f t="shared" si="378"/>
        <v>0</v>
      </c>
      <c r="R4053" s="7">
        <f t="shared" si="379"/>
        <v>0</v>
      </c>
      <c r="S4053" t="str">
        <f t="shared" si="382"/>
        <v>theater</v>
      </c>
      <c r="T4053" t="str">
        <f t="shared" si="383"/>
        <v>plays</v>
      </c>
    </row>
    <row r="4054" spans="1:20" ht="15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380"/>
        <v>41865.878657407404</v>
      </c>
      <c r="L4054" s="13">
        <f t="shared" si="381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11">
        <f t="shared" si="378"/>
        <v>37.533333333333339</v>
      </c>
      <c r="R4054" s="7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1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380"/>
        <v>41928.690138888887</v>
      </c>
      <c r="L4055" s="13">
        <f t="shared" si="381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11">
        <f t="shared" si="378"/>
        <v>22</v>
      </c>
      <c r="R4055" s="7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1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380"/>
        <v>42613.841261574074</v>
      </c>
      <c r="L4056" s="13">
        <f t="shared" si="381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11">
        <f t="shared" si="378"/>
        <v>0</v>
      </c>
      <c r="R4056" s="7">
        <f t="shared" si="379"/>
        <v>0</v>
      </c>
      <c r="S4056" t="str">
        <f t="shared" si="382"/>
        <v>theater</v>
      </c>
      <c r="T4056" t="str">
        <f t="shared" si="383"/>
        <v>plays</v>
      </c>
    </row>
    <row r="4057" spans="1:20" ht="1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380"/>
        <v>41779.648506944446</v>
      </c>
      <c r="L4057" s="13">
        <f t="shared" si="381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11">
        <f t="shared" si="378"/>
        <v>17.62</v>
      </c>
      <c r="R4057" s="7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15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380"/>
        <v>42534.933321759265</v>
      </c>
      <c r="L4058" s="13">
        <f t="shared" si="381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11">
        <f t="shared" si="378"/>
        <v>53</v>
      </c>
      <c r="R4058" s="7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1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380"/>
        <v>42310.968518518523</v>
      </c>
      <c r="L4059" s="13">
        <f t="shared" si="381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11">
        <f t="shared" si="378"/>
        <v>22.142857142857142</v>
      </c>
      <c r="R4059" s="7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1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380"/>
        <v>42446.060694444444</v>
      </c>
      <c r="L4060" s="13">
        <f t="shared" si="381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11">
        <f t="shared" si="378"/>
        <v>2.5333333333333332</v>
      </c>
      <c r="R4060" s="7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15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380"/>
        <v>41866.640648148146</v>
      </c>
      <c r="L4061" s="13">
        <f t="shared" si="381"/>
        <v>41898.125</v>
      </c>
      <c r="M4061" t="b">
        <v>0</v>
      </c>
      <c r="N4061">
        <v>7</v>
      </c>
      <c r="O4061" t="b">
        <v>0</v>
      </c>
      <c r="P4061" t="s">
        <v>8271</v>
      </c>
      <c r="Q4061" s="11">
        <f t="shared" si="378"/>
        <v>2.5</v>
      </c>
      <c r="R4061" s="7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15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380"/>
        <v>41779.695092592592</v>
      </c>
      <c r="L4062" s="13">
        <f t="shared" si="381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11">
        <f t="shared" si="378"/>
        <v>2.85</v>
      </c>
      <c r="R4062" s="7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1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380"/>
        <v>42421.141469907408</v>
      </c>
      <c r="L4063" s="13">
        <f t="shared" si="381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11">
        <f t="shared" si="378"/>
        <v>0</v>
      </c>
      <c r="R4063" s="7">
        <f t="shared" si="379"/>
        <v>0</v>
      </c>
      <c r="S4063" t="str">
        <f t="shared" si="382"/>
        <v>theater</v>
      </c>
      <c r="T4063" t="str">
        <f t="shared" si="383"/>
        <v>plays</v>
      </c>
    </row>
    <row r="4064" spans="1:20" ht="15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380"/>
        <v>42523.739212962959</v>
      </c>
      <c r="L4064" s="13">
        <f t="shared" si="381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11">
        <f t="shared" si="378"/>
        <v>2.4500000000000002</v>
      </c>
      <c r="R4064" s="7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1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380"/>
        <v>41787.681527777779</v>
      </c>
      <c r="L4065" s="13">
        <f t="shared" si="381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11">
        <f t="shared" si="378"/>
        <v>1.4210526315789473</v>
      </c>
      <c r="R4065" s="7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15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380"/>
        <v>42093.588263888887</v>
      </c>
      <c r="L4066" s="13">
        <f t="shared" si="381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11">
        <f t="shared" si="378"/>
        <v>19.25</v>
      </c>
      <c r="R4066" s="7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1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380"/>
        <v>41833.951516203706</v>
      </c>
      <c r="L4067" s="13">
        <f t="shared" si="381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11">
        <f t="shared" si="378"/>
        <v>0.67500000000000004</v>
      </c>
      <c r="R4067" s="7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15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380"/>
        <v>42479.039212962962</v>
      </c>
      <c r="L4068" s="13">
        <f t="shared" si="381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11">
        <f t="shared" si="378"/>
        <v>0.16666666666666669</v>
      </c>
      <c r="R4068" s="7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15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380"/>
        <v>42235.117476851854</v>
      </c>
      <c r="L4069" s="13">
        <f t="shared" si="381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11">
        <f t="shared" si="378"/>
        <v>60.9</v>
      </c>
      <c r="R4069" s="7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1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380"/>
        <v>42718.963599537034</v>
      </c>
      <c r="L4070" s="13">
        <f t="shared" si="381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11">
        <f t="shared" si="378"/>
        <v>1</v>
      </c>
      <c r="R4070" s="7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1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380"/>
        <v>42022.661527777775</v>
      </c>
      <c r="L4071" s="13">
        <f t="shared" si="381"/>
        <v>42063.5</v>
      </c>
      <c r="M4071" t="b">
        <v>0</v>
      </c>
      <c r="N4071">
        <v>13</v>
      </c>
      <c r="O4071" t="b">
        <v>0</v>
      </c>
      <c r="P4071" t="s">
        <v>8271</v>
      </c>
      <c r="Q4071" s="11">
        <f t="shared" si="378"/>
        <v>34.4</v>
      </c>
      <c r="R4071" s="7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1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380"/>
        <v>42031.666898148149</v>
      </c>
      <c r="L4072" s="13">
        <f t="shared" si="381"/>
        <v>42064.125</v>
      </c>
      <c r="M4072" t="b">
        <v>0</v>
      </c>
      <c r="N4072">
        <v>6</v>
      </c>
      <c r="O4072" t="b">
        <v>0</v>
      </c>
      <c r="P4072" t="s">
        <v>8271</v>
      </c>
      <c r="Q4072" s="11">
        <f t="shared" si="378"/>
        <v>16.5</v>
      </c>
      <c r="R4072" s="7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15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380"/>
        <v>42700.804756944446</v>
      </c>
      <c r="L4073" s="13">
        <f t="shared" si="381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11">
        <f t="shared" si="378"/>
        <v>0</v>
      </c>
      <c r="R4073" s="7">
        <f t="shared" si="379"/>
        <v>0</v>
      </c>
      <c r="S4073" t="str">
        <f t="shared" si="382"/>
        <v>theater</v>
      </c>
      <c r="T4073" t="str">
        <f t="shared" si="383"/>
        <v>plays</v>
      </c>
    </row>
    <row r="4074" spans="1:20" ht="1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380"/>
        <v>41812.77443287037</v>
      </c>
      <c r="L4074" s="13">
        <f t="shared" si="381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11">
        <f t="shared" si="378"/>
        <v>0.4</v>
      </c>
      <c r="R4074" s="7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15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380"/>
        <v>42078.34520833334</v>
      </c>
      <c r="L4075" s="13">
        <f t="shared" si="381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11">
        <f t="shared" si="378"/>
        <v>1.0571428571428572</v>
      </c>
      <c r="R4075" s="7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1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380"/>
        <v>42283.552951388891</v>
      </c>
      <c r="L4076" s="13">
        <f t="shared" si="381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11">
        <f t="shared" si="378"/>
        <v>26.727272727272727</v>
      </c>
      <c r="R4076" s="7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1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380"/>
        <v>41779.045937499999</v>
      </c>
      <c r="L4077" s="13">
        <f t="shared" si="381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11">
        <f t="shared" si="378"/>
        <v>28.799999999999997</v>
      </c>
      <c r="R4077" s="7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15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380"/>
        <v>41905.795706018522</v>
      </c>
      <c r="L4078" s="13">
        <f t="shared" si="381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11">
        <f t="shared" si="378"/>
        <v>0</v>
      </c>
      <c r="R4078" s="7">
        <f t="shared" si="379"/>
        <v>0</v>
      </c>
      <c r="S4078" t="str">
        <f t="shared" si="382"/>
        <v>theater</v>
      </c>
      <c r="T4078" t="str">
        <f t="shared" si="383"/>
        <v>plays</v>
      </c>
    </row>
    <row r="4079" spans="1:20" ht="15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380"/>
        <v>42695.7105787037</v>
      </c>
      <c r="L4079" s="13">
        <f t="shared" si="381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11">
        <f t="shared" si="378"/>
        <v>8.9</v>
      </c>
      <c r="R4079" s="7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1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380"/>
        <v>42732.787523148145</v>
      </c>
      <c r="L4080" s="13">
        <f t="shared" si="381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11">
        <f t="shared" si="378"/>
        <v>0</v>
      </c>
      <c r="R4080" s="7">
        <f t="shared" si="379"/>
        <v>0</v>
      </c>
      <c r="S4080" t="str">
        <f t="shared" si="382"/>
        <v>theater</v>
      </c>
      <c r="T4080" t="str">
        <f t="shared" si="383"/>
        <v>plays</v>
      </c>
    </row>
    <row r="4081" spans="1:20" ht="15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380"/>
        <v>42510.938900462963</v>
      </c>
      <c r="L4081" s="13">
        <f t="shared" si="381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11">
        <f t="shared" si="378"/>
        <v>0.16666666666666669</v>
      </c>
      <c r="R4081" s="7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15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380"/>
        <v>42511.698101851856</v>
      </c>
      <c r="L4082" s="13">
        <f t="shared" si="381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11">
        <f t="shared" si="378"/>
        <v>0</v>
      </c>
      <c r="R4082" s="7">
        <f t="shared" si="379"/>
        <v>0</v>
      </c>
      <c r="S4082" t="str">
        <f t="shared" si="382"/>
        <v>theater</v>
      </c>
      <c r="T4082" t="str">
        <f t="shared" si="383"/>
        <v>plays</v>
      </c>
    </row>
    <row r="4083" spans="1:20" ht="15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380"/>
        <v>42041.581307870365</v>
      </c>
      <c r="L4083" s="13">
        <f t="shared" si="381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11">
        <f t="shared" si="378"/>
        <v>15.737410071942445</v>
      </c>
      <c r="R4083" s="7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15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380"/>
        <v>42307.189270833333</v>
      </c>
      <c r="L4084" s="13">
        <f t="shared" si="381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11">
        <f t="shared" si="378"/>
        <v>2</v>
      </c>
      <c r="R4084" s="7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15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380"/>
        <v>42353.761759259258</v>
      </c>
      <c r="L4085" s="13">
        <f t="shared" si="381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11">
        <f t="shared" si="378"/>
        <v>21.685714285714287</v>
      </c>
      <c r="R4085" s="7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15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380"/>
        <v>42622.436412037037</v>
      </c>
      <c r="L4086" s="13">
        <f t="shared" si="381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11">
        <f t="shared" si="378"/>
        <v>0.33333333333333337</v>
      </c>
      <c r="R4086" s="7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15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380"/>
        <v>42058.603877314818</v>
      </c>
      <c r="L4087" s="13">
        <f t="shared" si="381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11">
        <f t="shared" si="378"/>
        <v>0.2857142857142857</v>
      </c>
      <c r="R4087" s="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1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380"/>
        <v>42304.940960648149</v>
      </c>
      <c r="L4088" s="13">
        <f t="shared" si="381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11">
        <f t="shared" si="378"/>
        <v>4.7</v>
      </c>
      <c r="R4088" s="7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5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380"/>
        <v>42538.742893518516</v>
      </c>
      <c r="L4089" s="13">
        <f t="shared" si="381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11">
        <f t="shared" si="378"/>
        <v>0</v>
      </c>
      <c r="R4089" s="7">
        <f t="shared" si="379"/>
        <v>0</v>
      </c>
      <c r="S4089" t="str">
        <f t="shared" si="382"/>
        <v>theater</v>
      </c>
      <c r="T4089" t="str">
        <f t="shared" si="383"/>
        <v>plays</v>
      </c>
    </row>
    <row r="4090" spans="1:20" ht="1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380"/>
        <v>41990.612546296295</v>
      </c>
      <c r="L4090" s="13">
        <f t="shared" si="381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11">
        <f t="shared" si="378"/>
        <v>10.8</v>
      </c>
      <c r="R4090" s="7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15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380"/>
        <v>42122.732499999998</v>
      </c>
      <c r="L4091" s="13">
        <f t="shared" si="381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11">
        <f t="shared" si="378"/>
        <v>4.8</v>
      </c>
      <c r="R4091" s="7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15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380"/>
        <v>42209.67288194444</v>
      </c>
      <c r="L4092" s="13">
        <f t="shared" si="381"/>
        <v>42223.625</v>
      </c>
      <c r="M4092" t="b">
        <v>0</v>
      </c>
      <c r="N4092">
        <v>3</v>
      </c>
      <c r="O4092" t="b">
        <v>0</v>
      </c>
      <c r="P4092" t="s">
        <v>8271</v>
      </c>
      <c r="Q4092" s="11">
        <f t="shared" si="378"/>
        <v>3.2</v>
      </c>
      <c r="R4092" s="7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15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380"/>
        <v>41990.506377314814</v>
      </c>
      <c r="L4093" s="13">
        <f t="shared" si="381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11">
        <f t="shared" si="378"/>
        <v>12.75</v>
      </c>
      <c r="R4093" s="7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15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380"/>
        <v>42039.194988425923</v>
      </c>
      <c r="L4094" s="13">
        <f t="shared" si="381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11">
        <f t="shared" si="378"/>
        <v>1.8181818181818181E-2</v>
      </c>
      <c r="R4094" s="7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1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380"/>
        <v>42178.815891203703</v>
      </c>
      <c r="L4095" s="13">
        <f t="shared" si="381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11">
        <f t="shared" si="378"/>
        <v>2.4</v>
      </c>
      <c r="R4095" s="7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15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380"/>
        <v>41890.086805555555</v>
      </c>
      <c r="L4096" s="13">
        <f t="shared" si="381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11">
        <f t="shared" si="378"/>
        <v>36.5</v>
      </c>
      <c r="R4096" s="7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15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380"/>
        <v>42693.031828703708</v>
      </c>
      <c r="L4097" s="13">
        <f t="shared" si="381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11">
        <f t="shared" si="378"/>
        <v>2.666666666666667</v>
      </c>
      <c r="R4097" s="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1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380"/>
        <v>42750.530312499999</v>
      </c>
      <c r="L4098" s="13">
        <f t="shared" si="381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11">
        <f t="shared" ref="Q4098:Q4115" si="384">(E4098/D4098)*100</f>
        <v>11.428571428571429</v>
      </c>
      <c r="R4098" s="7">
        <f t="shared" ref="R4098:R4115" si="385">IFERROR(E4098/N4098,0)</f>
        <v>80</v>
      </c>
      <c r="S4098" t="str">
        <f t="shared" si="382"/>
        <v>theater</v>
      </c>
      <c r="T4098" t="str">
        <f t="shared" si="383"/>
        <v>plays</v>
      </c>
    </row>
    <row r="4099" spans="1:20" ht="15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386">(((J4099/60)/60)/24)+DATE(1970,1,1)</f>
        <v>42344.824502314819</v>
      </c>
      <c r="L4099" s="13">
        <f t="shared" ref="L4099:L4115" si="38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11">
        <f t="shared" si="384"/>
        <v>0</v>
      </c>
      <c r="R4099" s="7">
        <f t="shared" si="385"/>
        <v>0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RIGHT(P4099,LEN(P4099)-SEARCH("/",P4099))</f>
        <v>plays</v>
      </c>
    </row>
    <row r="4100" spans="1:20" ht="15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386"/>
        <v>42495.722187499996</v>
      </c>
      <c r="L4100" s="13">
        <f t="shared" si="38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11">
        <f t="shared" si="384"/>
        <v>0</v>
      </c>
      <c r="R4100" s="7">
        <f t="shared" si="385"/>
        <v>0</v>
      </c>
      <c r="S4100" t="str">
        <f t="shared" si="388"/>
        <v>theater</v>
      </c>
      <c r="T4100" t="str">
        <f t="shared" si="389"/>
        <v>plays</v>
      </c>
    </row>
    <row r="4101" spans="1:20" ht="15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386"/>
        <v>42570.850381944445</v>
      </c>
      <c r="L4101" s="13">
        <f t="shared" si="38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11">
        <f t="shared" si="384"/>
        <v>1.1111111111111112</v>
      </c>
      <c r="R4101" s="7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15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386"/>
        <v>41927.124884259261</v>
      </c>
      <c r="L4102" s="13">
        <f t="shared" si="38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11">
        <f t="shared" si="384"/>
        <v>0</v>
      </c>
      <c r="R4102" s="7">
        <f t="shared" si="385"/>
        <v>0</v>
      </c>
      <c r="S4102" t="str">
        <f t="shared" si="388"/>
        <v>theater</v>
      </c>
      <c r="T4102" t="str">
        <f t="shared" si="389"/>
        <v>plays</v>
      </c>
    </row>
    <row r="4103" spans="1:20" ht="15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386"/>
        <v>42730.903726851851</v>
      </c>
      <c r="L4103" s="13">
        <f t="shared" si="38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11">
        <f t="shared" si="384"/>
        <v>0</v>
      </c>
      <c r="R4103" s="7">
        <f t="shared" si="385"/>
        <v>0</v>
      </c>
      <c r="S4103" t="str">
        <f t="shared" si="388"/>
        <v>theater</v>
      </c>
      <c r="T4103" t="str">
        <f t="shared" si="389"/>
        <v>plays</v>
      </c>
    </row>
    <row r="4104" spans="1:20" ht="15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386"/>
        <v>42475.848067129627</v>
      </c>
      <c r="L4104" s="13">
        <f t="shared" si="38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11">
        <f t="shared" si="384"/>
        <v>27.400000000000002</v>
      </c>
      <c r="R4104" s="7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15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386"/>
        <v>42188.83293981482</v>
      </c>
      <c r="L4105" s="13">
        <f t="shared" si="38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11">
        <f t="shared" si="384"/>
        <v>10</v>
      </c>
      <c r="R4105" s="7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15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386"/>
        <v>42640.278171296297</v>
      </c>
      <c r="L4106" s="13">
        <f t="shared" si="38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11">
        <f t="shared" si="384"/>
        <v>21.366666666666667</v>
      </c>
      <c r="R4106" s="7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15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386"/>
        <v>42697.010520833333</v>
      </c>
      <c r="L4107" s="13">
        <f t="shared" si="38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11">
        <f t="shared" si="384"/>
        <v>6.9696969696969706</v>
      </c>
      <c r="R4107" s="7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15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386"/>
        <v>42053.049375000002</v>
      </c>
      <c r="L4108" s="13">
        <f t="shared" si="38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11">
        <f t="shared" si="384"/>
        <v>70.599999999999994</v>
      </c>
      <c r="R4108" s="7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15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386"/>
        <v>41883.916678240741</v>
      </c>
      <c r="L4109" s="13">
        <f t="shared" si="38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11">
        <f t="shared" si="384"/>
        <v>2.0500000000000003</v>
      </c>
      <c r="R4109" s="7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15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386"/>
        <v>42767.031678240746</v>
      </c>
      <c r="L4110" s="13">
        <f t="shared" si="38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11">
        <f t="shared" si="384"/>
        <v>1.9666666666666666</v>
      </c>
      <c r="R4110" s="7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1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386"/>
        <v>42307.539398148147</v>
      </c>
      <c r="L4111" s="13">
        <f t="shared" si="38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11">
        <f t="shared" si="384"/>
        <v>0</v>
      </c>
      <c r="R4111" s="7">
        <f t="shared" si="385"/>
        <v>0</v>
      </c>
      <c r="S4111" t="str">
        <f t="shared" si="388"/>
        <v>theater</v>
      </c>
      <c r="T4111" t="str">
        <f t="shared" si="389"/>
        <v>plays</v>
      </c>
    </row>
    <row r="4112" spans="1:20" ht="1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386"/>
        <v>42512.626747685179</v>
      </c>
      <c r="L4112" s="13">
        <f t="shared" si="38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11">
        <f t="shared" si="384"/>
        <v>28.666666666666668</v>
      </c>
      <c r="R4112" s="7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15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386"/>
        <v>42029.135879629626</v>
      </c>
      <c r="L4113" s="13">
        <f t="shared" si="38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11">
        <f t="shared" si="384"/>
        <v>3.1333333333333333</v>
      </c>
      <c r="R4113" s="7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15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386"/>
        <v>42400.946597222224</v>
      </c>
      <c r="L4114" s="13">
        <f t="shared" si="387"/>
        <v>42428</v>
      </c>
      <c r="M4114" t="b">
        <v>0</v>
      </c>
      <c r="N4114">
        <v>1</v>
      </c>
      <c r="O4114" t="b">
        <v>0</v>
      </c>
      <c r="P4114" t="s">
        <v>8271</v>
      </c>
      <c r="Q4114" s="11">
        <f t="shared" si="384"/>
        <v>0.04</v>
      </c>
      <c r="R4114" s="7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15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386"/>
        <v>42358.573182870372</v>
      </c>
      <c r="L4115" s="13">
        <f t="shared" si="38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11">
        <f t="shared" si="384"/>
        <v>0.2</v>
      </c>
      <c r="R4115" s="7">
        <f t="shared" si="385"/>
        <v>1</v>
      </c>
      <c r="S4115" t="str">
        <f t="shared" si="388"/>
        <v>theater</v>
      </c>
      <c r="T4115" t="str">
        <f t="shared" si="389"/>
        <v>plays</v>
      </c>
    </row>
    <row r="4116" spans="1:20" ht="15" customHeight="1" x14ac:dyDescent="0.25">
      <c r="N4116">
        <f>_xlfn.STDEV.S(N2:N3842)</f>
        <v>644.71599590899166</v>
      </c>
    </row>
  </sheetData>
  <conditionalFormatting sqref="F1:F1048576">
    <cfRule type="containsText" dxfId="8" priority="12" operator="containsText" text="Live">
      <formula>NOT(ISERROR(SEARCH("Live",F1)))</formula>
    </cfRule>
    <cfRule type="containsText" dxfId="11" priority="13" operator="containsText" text="Canceled">
      <formula>NOT(ISERROR(SEARCH("Canceled",F1)))</formula>
    </cfRule>
    <cfRule type="containsText" dxfId="9" priority="14" operator="containsText" text="Failed">
      <formula>NOT(ISERROR(SEARCH("Failed",F1)))</formula>
    </cfRule>
    <cfRule type="containsText" dxfId="10" priority="15" operator="containsText" text="Successful">
      <formula>NOT(ISERROR(SEARCH("Successful",F1)))</formula>
    </cfRule>
  </conditionalFormatting>
  <conditionalFormatting sqref="Q1:Q1048576">
    <cfRule type="colorScale" priority="4">
      <colorScale>
        <cfvo type="num" val="0"/>
        <cfvo type="percentile" val="5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GoalOutcomes</vt:lpstr>
      <vt:lpstr>Summary Statiscal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Brown</cp:lastModifiedBy>
  <dcterms:created xsi:type="dcterms:W3CDTF">2017-04-20T15:17:24Z</dcterms:created>
  <dcterms:modified xsi:type="dcterms:W3CDTF">2020-12-18T16:02:14Z</dcterms:modified>
</cp:coreProperties>
</file>