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"/>
    </mc:Choice>
  </mc:AlternateContent>
  <xr:revisionPtr revIDLastSave="0" documentId="13_ncr:1_{54D5AE9C-678B-404E-9E4A-3E9B3112328F}" xr6:coauthVersionLast="47" xr6:coauthVersionMax="47" xr10:uidLastSave="{00000000-0000-0000-0000-000000000000}"/>
  <bookViews>
    <workbookView xWindow="4300" yWindow="2760" windowWidth="27640" windowHeight="16940" activeTab="1" xr2:uid="{0FC93A38-BA30-6D4D-AAEA-EBAF4F91EC8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33" i="3"/>
  <c r="F33" i="3"/>
  <c r="G32" i="3"/>
  <c r="F32" i="3"/>
  <c r="G31" i="3"/>
  <c r="F31" i="3"/>
  <c r="G30" i="3"/>
  <c r="F30" i="3"/>
  <c r="G28" i="3"/>
  <c r="F28" i="3"/>
  <c r="G27" i="3"/>
  <c r="F27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33" i="1"/>
  <c r="M33" i="1" s="1"/>
  <c r="L32" i="1"/>
  <c r="M32" i="1" s="1"/>
  <c r="L31" i="1"/>
  <c r="M31" i="1" s="1"/>
  <c r="L30" i="1"/>
  <c r="M30" i="1" s="1"/>
  <c r="H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H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H7" i="1" s="1"/>
  <c r="L6" i="1"/>
  <c r="M6" i="1" s="1"/>
  <c r="L5" i="1"/>
  <c r="M5" i="1" s="1"/>
  <c r="L4" i="1"/>
  <c r="M4" i="1" s="1"/>
  <c r="L3" i="1"/>
  <c r="M3" i="1" s="1"/>
  <c r="L2" i="1"/>
  <c r="M2" i="1" s="1"/>
  <c r="H2" i="1" s="1"/>
  <c r="D2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H18" i="1" s="1"/>
  <c r="J6" i="1"/>
  <c r="K6" i="1" s="1"/>
  <c r="J5" i="1"/>
  <c r="K5" i="1" s="1"/>
  <c r="J4" i="1"/>
  <c r="K4" i="1" s="1"/>
  <c r="J3" i="1"/>
  <c r="K3" i="1" s="1"/>
  <c r="J2" i="1"/>
  <c r="K2" i="1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11" i="1" l="1"/>
  <c r="H23" i="1"/>
  <c r="H12" i="1"/>
  <c r="H24" i="1"/>
  <c r="H10" i="1"/>
  <c r="H13" i="1"/>
  <c r="H25" i="1"/>
  <c r="H26" i="1"/>
  <c r="H3" i="1"/>
  <c r="D21" i="1" s="1"/>
  <c r="H15" i="1"/>
  <c r="H27" i="1"/>
  <c r="D18" i="1"/>
  <c r="H4" i="1"/>
  <c r="H16" i="1"/>
  <c r="H28" i="1"/>
  <c r="H5" i="1"/>
  <c r="H17" i="1"/>
  <c r="H29" i="1"/>
  <c r="D16" i="1"/>
  <c r="H22" i="1"/>
  <c r="D15" i="1"/>
  <c r="H19" i="1"/>
  <c r="H31" i="1"/>
  <c r="H8" i="1"/>
  <c r="D31" i="1" s="1"/>
  <c r="H20" i="1"/>
  <c r="H32" i="1"/>
  <c r="H21" i="1"/>
  <c r="H33" i="1"/>
  <c r="H6" i="1"/>
  <c r="D27" i="1" s="1"/>
  <c r="H9" i="1"/>
  <c r="D9" i="1" l="1"/>
  <c r="D13" i="1"/>
  <c r="D23" i="1"/>
  <c r="D25" i="1"/>
  <c r="D24" i="1"/>
  <c r="D11" i="1"/>
  <c r="D12" i="1"/>
  <c r="D14" i="1"/>
  <c r="D5" i="1"/>
  <c r="D7" i="1"/>
  <c r="D33" i="1"/>
  <c r="D26" i="1"/>
  <c r="D17" i="1"/>
  <c r="D19" i="1"/>
  <c r="D29" i="1"/>
  <c r="D30" i="1"/>
  <c r="D10" i="1"/>
  <c r="D8" i="1"/>
  <c r="D22" i="1"/>
  <c r="D3" i="1"/>
  <c r="D20" i="1"/>
  <c r="D28" i="1"/>
  <c r="D4" i="1"/>
  <c r="D6" i="1"/>
  <c r="D32" i="1"/>
</calcChain>
</file>

<file path=xl/sharedStrings.xml><?xml version="1.0" encoding="utf-8"?>
<sst xmlns="http://schemas.openxmlformats.org/spreadsheetml/2006/main" count="218" uniqueCount="146">
  <si>
    <t>1. Green Bay Packers, 74%</t>
  </si>
  <si>
    <t>2. Cleveland Browns, 71%</t>
  </si>
  <si>
    <t>3. Arizona Cardinals, 67%</t>
  </si>
  <si>
    <t>4. Buffalo Bills, 64%</t>
  </si>
  <si>
    <t>5. New Orleans Saints, 63%</t>
  </si>
  <si>
    <t>6. Kansas City Chiefs, 63%</t>
  </si>
  <si>
    <t>7. Los Angeles Rams, 63%</t>
  </si>
  <si>
    <t>8. Baltimore Ravens, 62%</t>
  </si>
  <si>
    <t>9. Seattle Seahawks, 62%</t>
  </si>
  <si>
    <t>10. Las Vegas Raiders, 60%</t>
  </si>
  <si>
    <t>11. Philadelphia Eagles, 60%</t>
  </si>
  <si>
    <t>12. Indianapolis Colts, 60%</t>
  </si>
  <si>
    <t>13. New England Patriots, 59%</t>
  </si>
  <si>
    <t>14. Washington Football Team, 59%</t>
  </si>
  <si>
    <t>15. Chicago Bears, 58%</t>
  </si>
  <si>
    <t>16. Atlanta Falcons, 57%</t>
  </si>
  <si>
    <t>17. Tampa Bay Buccaneers, 57%</t>
  </si>
  <si>
    <t>18. Minnesota Vikings, 56%</t>
  </si>
  <si>
    <t>19. Houston Texans, 56%</t>
  </si>
  <si>
    <t>20. Detroit Lions, 55%</t>
  </si>
  <si>
    <t>21. Denver Broncos, 54%</t>
  </si>
  <si>
    <t>22. San Francisco 49ers, 54%</t>
  </si>
  <si>
    <t>23. Carolina Panthers, 53%</t>
  </si>
  <si>
    <t>24. Tennessee Titans, 53%</t>
  </si>
  <si>
    <t>25. Jacksonville Jaguars, 51%</t>
  </si>
  <si>
    <t>26. Dallas Cowboys, 51%</t>
  </si>
  <si>
    <t>27. Miami Dolphins, 51%</t>
  </si>
  <si>
    <t>28. Pittsburgh Steelers, 51%</t>
  </si>
  <si>
    <t>29. Cincinnati Bengals, 50%</t>
  </si>
  <si>
    <t>29. New York Jets, 50%</t>
  </si>
  <si>
    <t>31. Los Angeles Chargers, 47%</t>
  </si>
  <si>
    <t>32. New York Giants, 46%</t>
  </si>
  <si>
    <t>GNB</t>
  </si>
  <si>
    <t>CLE</t>
  </si>
  <si>
    <t>ARI</t>
  </si>
  <si>
    <t>BUF</t>
  </si>
  <si>
    <t>NOR</t>
  </si>
  <si>
    <t>KAN</t>
  </si>
  <si>
    <t>LAR</t>
  </si>
  <si>
    <t>BAL</t>
  </si>
  <si>
    <t>SEA</t>
  </si>
  <si>
    <t>LVR</t>
  </si>
  <si>
    <t>PHI</t>
  </si>
  <si>
    <t>IND</t>
  </si>
  <si>
    <t>NEW</t>
  </si>
  <si>
    <t>CHI</t>
  </si>
  <si>
    <t>WAS</t>
  </si>
  <si>
    <t>ATL</t>
  </si>
  <si>
    <t>TAM</t>
  </si>
  <si>
    <t>MIN</t>
  </si>
  <si>
    <t>HOU</t>
  </si>
  <si>
    <t>DET</t>
  </si>
  <si>
    <t>DEN</t>
  </si>
  <si>
    <t>SFO</t>
  </si>
  <si>
    <t>CAR</t>
  </si>
  <si>
    <t>TEN</t>
  </si>
  <si>
    <t>JAK</t>
  </si>
  <si>
    <t>DAL</t>
  </si>
  <si>
    <t>MIA</t>
  </si>
  <si>
    <t>PIT</t>
  </si>
  <si>
    <t>CIN</t>
  </si>
  <si>
    <t>NYJ</t>
  </si>
  <si>
    <t>LAC</t>
  </si>
  <si>
    <t>NYG</t>
  </si>
  <si>
    <t>Tm</t>
  </si>
  <si>
    <t>PBWR</t>
  </si>
  <si>
    <t>RBWR</t>
  </si>
  <si>
    <t>2. Philadelphia Eagles, 73%</t>
  </si>
  <si>
    <t>3. Washington Football Team, 73%</t>
  </si>
  <si>
    <t>4. Baltimore Ravens, 73%</t>
  </si>
  <si>
    <t>5. Houston Texans, 73%</t>
  </si>
  <si>
    <t>6. Arizona Cardinals, 72%</t>
  </si>
  <si>
    <t>7. Carolina Panthers, 72%</t>
  </si>
  <si>
    <t>8. Indianapolis Colts, 72%</t>
  </si>
  <si>
    <t>9. New Orleans Saints, 72%</t>
  </si>
  <si>
    <t>10. New England Patriots, 72%</t>
  </si>
  <si>
    <t>11. Cincinnati Bengals, 71%</t>
  </si>
  <si>
    <t>12. Chicago Bears, 71%</t>
  </si>
  <si>
    <t>13. Cleveland Browns, 71%</t>
  </si>
  <si>
    <t>14. Detroit Lions, 70%</t>
  </si>
  <si>
    <t>15. Dallas Cowboys, 70%</t>
  </si>
  <si>
    <t>16. Seattle Seahawks, 70%</t>
  </si>
  <si>
    <t>17. Tampa Bay Buccaneers, 70%</t>
  </si>
  <si>
    <t>18. New York Giants, 70%</t>
  </si>
  <si>
    <t>19. Los Angeles Rams, 70%</t>
  </si>
  <si>
    <t>20. Tennessee Titans, 70%</t>
  </si>
  <si>
    <t>21. Minnesota Vikings, 70%</t>
  </si>
  <si>
    <t>22. Denver Broncos, 70%</t>
  </si>
  <si>
    <t>23. Miami Dolphins, 69%</t>
  </si>
  <si>
    <t>24. Pittsburgh Steelers, 69%</t>
  </si>
  <si>
    <t>25. San Francisco 49ers, 69%</t>
  </si>
  <si>
    <t>26. Jacksonville Jaguars, 69%</t>
  </si>
  <si>
    <t>27. Las Vegas Raiders, 69%</t>
  </si>
  <si>
    <t>28. Atlanta Falcons, 69%</t>
  </si>
  <si>
    <t>29. Buffalo Bills, 69%</t>
  </si>
  <si>
    <t>30. New York Jets, 67%</t>
  </si>
  <si>
    <t>31. Kansas City Chiefs, 67%</t>
  </si>
  <si>
    <t>32. Los Angeles Chargers, 67%</t>
  </si>
  <si>
    <t>TEAM</t>
  </si>
  <si>
    <t>p F</t>
  </si>
  <si>
    <t>PA</t>
  </si>
  <si>
    <t>OVER</t>
  </si>
  <si>
    <t>OFF</t>
  </si>
  <si>
    <t>PASS</t>
  </si>
  <si>
    <t>PBLK</t>
  </si>
  <si>
    <t>RECV</t>
  </si>
  <si>
    <t>RUN</t>
  </si>
  <si>
    <t>RBLK</t>
  </si>
  <si>
    <t>Arizona Cardinals</t>
  </si>
  <si>
    <t>Atlanta Falcons</t>
  </si>
  <si>
    <t>Baltimore Ravens</t>
  </si>
  <si>
    <t>— Buffalo Bills</t>
  </si>
  <si>
    <t>Chicago Bears</t>
  </si>
  <si>
    <t>Cincinnati Bengals</t>
  </si>
  <si>
    <t>Cleveland Browns</t>
  </si>
  <si>
    <t>Dallas Cowboys</t>
  </si>
  <si>
    <t>Denver Broncos</t>
  </si>
  <si>
    <t>Detroit Lions</t>
  </si>
  <si>
    <t>@ Green Bay Packers</t>
  </si>
  <si>
    <t>w Houston Texans</t>
  </si>
  <si>
    <t>Indianapolis Colts</t>
  </si>
  <si>
    <t>Jacksonville Jaguars</t>
  </si>
  <si>
    <t>0&gt; Kansas City Chiefs</t>
  </si>
  <si>
    <t>Las Vegas Raiders</t>
  </si>
  <si>
    <t>Los Angeles Chargers</t>
  </si>
  <si>
    <t>a 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</si>
  <si>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</si>
  <si>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</si>
  <si>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</si>
  <si>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</si>
  <si>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</si>
  <si>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</si>
  <si>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4 Philadelphia Eagles</t>
  </si>
  <si>
    <t>Pittsburgh Steelers</t>
  </si>
  <si>
    <t>O San Francisco 49ers</t>
  </si>
  <si>
    <t>Seattle Seahawks</t>
  </si>
  <si>
    <t>Tampa Bay Buccaneers</t>
  </si>
  <si>
    <t>Tennessee Titans</t>
  </si>
  <si>
    <t>Washington Football Team</t>
  </si>
  <si>
    <t>Carolina Panthers</t>
  </si>
  <si>
    <t>PFF-PB</t>
  </si>
  <si>
    <t>PFF-RB</t>
  </si>
  <si>
    <t>PBWRd</t>
  </si>
  <si>
    <t>RBWRd</t>
  </si>
  <si>
    <t>Temp</t>
  </si>
  <si>
    <t>DupeCount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</si>
</sst>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568C-B3AD-7245-B856-CB4F7E203287}">
  <dimension ref="A1:M33"/>
  <sheetViews>
    <sheetView workbookViewId="0">
      <selection activeCell="B1" sqref="B1:F1048576"/>
    </sheetView>
  </sheetViews>
  <sheetFormatPr baseColWidth="10" defaultRowHeight="16" x14ac:dyDescent="0.2"/>
  <cols>
    <col min="1" max="1" width="32.6640625" customWidth="1"/>
    <col min="7" max="9" width="33" customWidth="1"/>
    <col min="10" max="10" width="26.83203125" bestFit="1" customWidth="1"/>
    <col min="11" max="11" width="25" customWidth="1"/>
    <col min="12" max="12" width="25.6640625" bestFit="1" customWidth="1"/>
    <col min="13" max="13" width="23.6640625" bestFit="1" customWidth="1"/>
  </cols>
  <sheetData>
    <row r="1" spans="1:13" x14ac:dyDescent="0.2">
      <c r="B1" t="s">
        <v>64</v>
      </c>
      <c r="C1" t="s">
        <v>65</v>
      </c>
      <c r="D1" t="s">
        <v>66</v>
      </c>
      <c r="E1" t="s">
        <v>140</v>
      </c>
      <c r="F1" t="s">
        <v>141</v>
      </c>
      <c r="J1" t="s">
        <v>65</v>
      </c>
      <c r="L1" t="s">
        <v>66</v>
      </c>
    </row>
    <row r="2" spans="1:13" x14ac:dyDescent="0.2">
      <c r="A2" t="s">
        <v>0</v>
      </c>
      <c r="B2" t="s">
        <v>32</v>
      </c>
      <c r="C2" s="3" t="str">
        <f t="shared" ref="C2:C33" si="0">MID(A2, FIND(", ",A2)+2,3)</f>
        <v>74%</v>
      </c>
      <c r="D2" s="3" t="str">
        <f>_xlfn.XLOOKUP(B2,H:H,I:I)</f>
        <v>74%</v>
      </c>
      <c r="E2" s="2">
        <f>_xlfn.XLOOKUP(B2,Sheet2!C:C,Sheet2!J:J)</f>
        <v>80.2</v>
      </c>
      <c r="F2" s="2">
        <f>_xlfn.XLOOKUP(B2,Sheet2!C:C,Sheet2!M:M)</f>
        <v>75.5</v>
      </c>
      <c r="G2" t="s">
        <v>0</v>
      </c>
      <c r="H2" t="str">
        <f>_xlfn.XLOOKUP(M2,K:K,B:B)</f>
        <v>GNB</v>
      </c>
      <c r="I2" t="str">
        <f>MID(G2, FIND(", ",G2)+2,3)</f>
        <v>74%</v>
      </c>
      <c r="J2" t="str">
        <f>LEFT(A2,FIND(", ",A2)-1)</f>
        <v>1. Green Bay Packers</v>
      </c>
      <c r="K2" t="str">
        <f>RIGHT(J2,LEN(J2)-FIND(". ",J2)-1)</f>
        <v>Green Bay Packers</v>
      </c>
      <c r="L2" t="str">
        <f>LEFT(G2,FIND(", ",G2)-1)</f>
        <v>1. Green Bay Packers</v>
      </c>
      <c r="M2" t="str">
        <f>RIGHT(L2,LEN(L2)-FIND(". ",L2)-1)</f>
        <v>Green Bay Packers</v>
      </c>
    </row>
    <row r="3" spans="1:13" x14ac:dyDescent="0.2">
      <c r="A3" t="s">
        <v>1</v>
      </c>
      <c r="B3" t="s">
        <v>33</v>
      </c>
      <c r="C3" s="3" t="str">
        <f t="shared" si="0"/>
        <v>71%</v>
      </c>
      <c r="D3" s="3" t="str">
        <f t="shared" ref="D3:D33" si="1">_xlfn.XLOOKUP(B3,H:H,I:I)</f>
        <v>71%</v>
      </c>
      <c r="E3" s="2">
        <f>_xlfn.XLOOKUP(B3,Sheet2!C:C,Sheet2!J:J)</f>
        <v>84.4</v>
      </c>
      <c r="F3" s="2">
        <f>_xlfn.XLOOKUP(B3,Sheet2!C:C,Sheet2!M:M)</f>
        <v>82.6</v>
      </c>
      <c r="G3" t="s">
        <v>67</v>
      </c>
      <c r="H3" t="str">
        <f t="shared" ref="H3:H33" si="2">_xlfn.XLOOKUP(M3,K:K,B:B)</f>
        <v>PHI</v>
      </c>
      <c r="I3" t="str">
        <f t="shared" ref="I3:I33" si="3">MID(G3, FIND(", ",G3)+2,3)</f>
        <v>73%</v>
      </c>
      <c r="J3" t="str">
        <f t="shared" ref="J3:J33" si="4">LEFT(A3,FIND(", ",A3)-1)</f>
        <v>2. Cleveland Browns</v>
      </c>
      <c r="K3" t="str">
        <f t="shared" ref="K3:K33" si="5">RIGHT(J3,LEN(J3)-FIND(". ",J3)-1)</f>
        <v>Cleveland Browns</v>
      </c>
      <c r="L3" t="str">
        <f t="shared" ref="L3:L33" si="6">LEFT(G3,FIND(", ",G3)-1)</f>
        <v>2. Philadelphia Eagles</v>
      </c>
      <c r="M3" t="str">
        <f t="shared" ref="M3:M33" si="7">RIGHT(L3,LEN(L3)-FIND(". ",L3)-1)</f>
        <v>Philadelphia Eagles</v>
      </c>
    </row>
    <row r="4" spans="1:13" x14ac:dyDescent="0.2">
      <c r="A4" t="s">
        <v>2</v>
      </c>
      <c r="B4" t="s">
        <v>34</v>
      </c>
      <c r="C4" s="3" t="str">
        <f t="shared" si="0"/>
        <v>67%</v>
      </c>
      <c r="D4" s="3" t="str">
        <f t="shared" si="1"/>
        <v>72%</v>
      </c>
      <c r="E4" s="2">
        <f>_xlfn.XLOOKUP(B4,Sheet2!C:C,Sheet2!J:J)</f>
        <v>73.7</v>
      </c>
      <c r="F4" s="2">
        <f>_xlfn.XLOOKUP(B4,Sheet2!C:C,Sheet2!M:M)</f>
        <v>60.7</v>
      </c>
      <c r="G4" t="s">
        <v>68</v>
      </c>
      <c r="H4" t="str">
        <f t="shared" si="2"/>
        <v>WAS</v>
      </c>
      <c r="I4" t="str">
        <f t="shared" si="3"/>
        <v>73%</v>
      </c>
      <c r="J4" t="str">
        <f t="shared" si="4"/>
        <v>3. Arizona Cardinals</v>
      </c>
      <c r="K4" t="str">
        <f t="shared" si="5"/>
        <v>Arizona Cardinals</v>
      </c>
      <c r="L4" t="str">
        <f t="shared" si="6"/>
        <v>3. Washington Football Team</v>
      </c>
      <c r="M4" t="str">
        <f t="shared" si="7"/>
        <v>Washington Football Team</v>
      </c>
    </row>
    <row r="5" spans="1:13" x14ac:dyDescent="0.2">
      <c r="A5" t="s">
        <v>3</v>
      </c>
      <c r="B5" t="s">
        <v>35</v>
      </c>
      <c r="C5" s="3" t="str">
        <f t="shared" si="0"/>
        <v>64%</v>
      </c>
      <c r="D5" s="3" t="str">
        <f t="shared" si="1"/>
        <v>69%</v>
      </c>
      <c r="E5" s="2">
        <f>_xlfn.XLOOKUP(B5,Sheet2!C:C,Sheet2!J:J)</f>
        <v>73.599999999999994</v>
      </c>
      <c r="F5" s="2">
        <f>_xlfn.XLOOKUP(B5,Sheet2!C:C,Sheet2!M:M)</f>
        <v>69.599999999999994</v>
      </c>
      <c r="G5" t="s">
        <v>69</v>
      </c>
      <c r="H5" t="str">
        <f t="shared" si="2"/>
        <v>BAL</v>
      </c>
      <c r="I5" t="str">
        <f t="shared" si="3"/>
        <v>73%</v>
      </c>
      <c r="J5" t="str">
        <f t="shared" si="4"/>
        <v>4. Buffalo Bills</v>
      </c>
      <c r="K5" t="str">
        <f t="shared" si="5"/>
        <v>Buffalo Bills</v>
      </c>
      <c r="L5" t="str">
        <f t="shared" si="6"/>
        <v>4. Baltimore Ravens</v>
      </c>
      <c r="M5" t="str">
        <f t="shared" si="7"/>
        <v>Baltimore Ravens</v>
      </c>
    </row>
    <row r="6" spans="1:13" x14ac:dyDescent="0.2">
      <c r="A6" t="s">
        <v>4</v>
      </c>
      <c r="B6" t="s">
        <v>36</v>
      </c>
      <c r="C6" s="3" t="str">
        <f t="shared" si="0"/>
        <v>63%</v>
      </c>
      <c r="D6" s="3" t="str">
        <f t="shared" si="1"/>
        <v>72%</v>
      </c>
      <c r="E6" s="2">
        <f>_xlfn.XLOOKUP(B6,Sheet2!C:C,Sheet2!J:J)</f>
        <v>70</v>
      </c>
      <c r="F6" s="2">
        <f>_xlfn.XLOOKUP(B6,Sheet2!C:C,Sheet2!M:M)</f>
        <v>74.3</v>
      </c>
      <c r="G6" t="s">
        <v>70</v>
      </c>
      <c r="H6" t="str">
        <f t="shared" si="2"/>
        <v>HOU</v>
      </c>
      <c r="I6" t="str">
        <f t="shared" si="3"/>
        <v>73%</v>
      </c>
      <c r="J6" t="str">
        <f t="shared" si="4"/>
        <v>5. New Orleans Saints</v>
      </c>
      <c r="K6" t="str">
        <f t="shared" si="5"/>
        <v>New Orleans Saints</v>
      </c>
      <c r="L6" t="str">
        <f t="shared" si="6"/>
        <v>5. Houston Texans</v>
      </c>
      <c r="M6" t="str">
        <f t="shared" si="7"/>
        <v>Houston Texans</v>
      </c>
    </row>
    <row r="7" spans="1:13" x14ac:dyDescent="0.2">
      <c r="A7" t="s">
        <v>5</v>
      </c>
      <c r="B7" t="s">
        <v>37</v>
      </c>
      <c r="C7" s="3" t="str">
        <f t="shared" si="0"/>
        <v>63%</v>
      </c>
      <c r="D7" s="3" t="str">
        <f t="shared" si="1"/>
        <v>67%</v>
      </c>
      <c r="E7" s="2">
        <f>_xlfn.XLOOKUP(B7,Sheet2!C:C,Sheet2!J:J)</f>
        <v>70.3</v>
      </c>
      <c r="F7" s="2">
        <f>_xlfn.XLOOKUP(B7,Sheet2!C:C,Sheet2!M:M)</f>
        <v>71</v>
      </c>
      <c r="G7" t="s">
        <v>71</v>
      </c>
      <c r="H7" t="str">
        <f t="shared" si="2"/>
        <v>ARI</v>
      </c>
      <c r="I7" t="str">
        <f t="shared" si="3"/>
        <v>72%</v>
      </c>
      <c r="J7" t="str">
        <f t="shared" si="4"/>
        <v>6. Kansas City Chiefs</v>
      </c>
      <c r="K7" t="str">
        <f t="shared" si="5"/>
        <v>Kansas City Chiefs</v>
      </c>
      <c r="L7" t="str">
        <f t="shared" si="6"/>
        <v>6. Arizona Cardinals</v>
      </c>
      <c r="M7" t="str">
        <f t="shared" si="7"/>
        <v>Arizona Cardinals</v>
      </c>
    </row>
    <row r="8" spans="1:13" x14ac:dyDescent="0.2">
      <c r="A8" t="s">
        <v>6</v>
      </c>
      <c r="B8" t="s">
        <v>38</v>
      </c>
      <c r="C8" s="3" t="str">
        <f t="shared" si="0"/>
        <v>63%</v>
      </c>
      <c r="D8" s="3" t="str">
        <f t="shared" si="1"/>
        <v>70%</v>
      </c>
      <c r="E8" s="2">
        <f>_xlfn.XLOOKUP(B8,Sheet2!C:C,Sheet2!J:J)</f>
        <v>70.8</v>
      </c>
      <c r="F8" s="2">
        <f>_xlfn.XLOOKUP(B8,Sheet2!C:C,Sheet2!M:M)</f>
        <v>78.7</v>
      </c>
      <c r="G8" t="s">
        <v>72</v>
      </c>
      <c r="H8" t="str">
        <f t="shared" si="2"/>
        <v>CAR</v>
      </c>
      <c r="I8" t="str">
        <f t="shared" si="3"/>
        <v>72%</v>
      </c>
      <c r="J8" t="str">
        <f t="shared" si="4"/>
        <v>7. Los Angeles Rams</v>
      </c>
      <c r="K8" t="str">
        <f t="shared" si="5"/>
        <v>Los Angeles Rams</v>
      </c>
      <c r="L8" t="str">
        <f t="shared" si="6"/>
        <v>7. Carolina Panthers</v>
      </c>
      <c r="M8" t="str">
        <f t="shared" si="7"/>
        <v>Carolina Panthers</v>
      </c>
    </row>
    <row r="9" spans="1:13" x14ac:dyDescent="0.2">
      <c r="A9" t="s">
        <v>7</v>
      </c>
      <c r="B9" t="s">
        <v>39</v>
      </c>
      <c r="C9" s="3" t="str">
        <f t="shared" si="0"/>
        <v>62%</v>
      </c>
      <c r="D9" s="3" t="str">
        <f t="shared" si="1"/>
        <v>73%</v>
      </c>
      <c r="E9" s="2">
        <f>_xlfn.XLOOKUP(B9,Sheet2!C:C,Sheet2!J:J)</f>
        <v>70.8</v>
      </c>
      <c r="F9" s="2">
        <f>_xlfn.XLOOKUP(B9,Sheet2!C:C,Sheet2!M:M)</f>
        <v>69.8</v>
      </c>
      <c r="G9" t="s">
        <v>73</v>
      </c>
      <c r="H9" t="str">
        <f t="shared" si="2"/>
        <v>IND</v>
      </c>
      <c r="I9" t="str">
        <f t="shared" si="3"/>
        <v>72%</v>
      </c>
      <c r="J9" t="str">
        <f t="shared" si="4"/>
        <v>8. Baltimore Ravens</v>
      </c>
      <c r="K9" t="str">
        <f t="shared" si="5"/>
        <v>Baltimore Ravens</v>
      </c>
      <c r="L9" t="str">
        <f t="shared" si="6"/>
        <v>8. Indianapolis Colts</v>
      </c>
      <c r="M9" t="str">
        <f t="shared" si="7"/>
        <v>Indianapolis Colts</v>
      </c>
    </row>
    <row r="10" spans="1:13" x14ac:dyDescent="0.2">
      <c r="A10" t="s">
        <v>8</v>
      </c>
      <c r="B10" t="s">
        <v>40</v>
      </c>
      <c r="C10" s="3" t="str">
        <f t="shared" si="0"/>
        <v>62%</v>
      </c>
      <c r="D10" s="3" t="str">
        <f t="shared" si="1"/>
        <v>70%</v>
      </c>
      <c r="E10" s="2">
        <f>_xlfn.XLOOKUP(B10,Sheet2!C:C,Sheet2!J:J)</f>
        <v>64.400000000000006</v>
      </c>
      <c r="F10" s="2">
        <f>_xlfn.XLOOKUP(B10,Sheet2!C:C,Sheet2!M:M)</f>
        <v>72.3</v>
      </c>
      <c r="G10" t="s">
        <v>74</v>
      </c>
      <c r="H10" t="str">
        <f t="shared" si="2"/>
        <v>NOR</v>
      </c>
      <c r="I10" t="str">
        <f t="shared" si="3"/>
        <v>72%</v>
      </c>
      <c r="J10" t="str">
        <f t="shared" si="4"/>
        <v>9. Seattle Seahawks</v>
      </c>
      <c r="K10" t="str">
        <f t="shared" si="5"/>
        <v>Seattle Seahawks</v>
      </c>
      <c r="L10" t="str">
        <f t="shared" si="6"/>
        <v>9. New Orleans Saints</v>
      </c>
      <c r="M10" t="str">
        <f t="shared" si="7"/>
        <v>New Orleans Saints</v>
      </c>
    </row>
    <row r="11" spans="1:13" x14ac:dyDescent="0.2">
      <c r="A11" t="s">
        <v>9</v>
      </c>
      <c r="B11" t="s">
        <v>41</v>
      </c>
      <c r="C11" s="3" t="str">
        <f t="shared" si="0"/>
        <v>60%</v>
      </c>
      <c r="D11" s="3" t="str">
        <f t="shared" si="1"/>
        <v>69%</v>
      </c>
      <c r="E11" s="2">
        <f>_xlfn.XLOOKUP(B11,Sheet2!C:C,Sheet2!J:J)</f>
        <v>67.2</v>
      </c>
      <c r="F11" s="2">
        <f>_xlfn.XLOOKUP(B11,Sheet2!C:C,Sheet2!M:M)</f>
        <v>59.3</v>
      </c>
      <c r="G11" t="s">
        <v>75</v>
      </c>
      <c r="H11" t="str">
        <f t="shared" si="2"/>
        <v>NEW</v>
      </c>
      <c r="I11" t="str">
        <f t="shared" si="3"/>
        <v>72%</v>
      </c>
      <c r="J11" t="str">
        <f t="shared" si="4"/>
        <v>10. Las Vegas Raiders</v>
      </c>
      <c r="K11" t="str">
        <f t="shared" si="5"/>
        <v>Las Vegas Raiders</v>
      </c>
      <c r="L11" t="str">
        <f t="shared" si="6"/>
        <v>10. New England Patriots</v>
      </c>
      <c r="M11" t="str">
        <f t="shared" si="7"/>
        <v>New England Patriots</v>
      </c>
    </row>
    <row r="12" spans="1:13" x14ac:dyDescent="0.2">
      <c r="A12" t="s">
        <v>10</v>
      </c>
      <c r="B12" t="s">
        <v>42</v>
      </c>
      <c r="C12" s="3" t="str">
        <f t="shared" si="0"/>
        <v>60%</v>
      </c>
      <c r="D12" s="3" t="str">
        <f t="shared" si="1"/>
        <v>73%</v>
      </c>
      <c r="E12" s="2">
        <f>_xlfn.XLOOKUP(B12,Sheet2!C:C,Sheet2!J:J)</f>
        <v>67.5</v>
      </c>
      <c r="F12" s="2">
        <f>_xlfn.XLOOKUP(B12,Sheet2!C:C,Sheet2!M:M)</f>
        <v>67.099999999999994</v>
      </c>
      <c r="G12" t="s">
        <v>76</v>
      </c>
      <c r="H12" t="str">
        <f t="shared" si="2"/>
        <v>CIN</v>
      </c>
      <c r="I12" t="str">
        <f t="shared" si="3"/>
        <v>71%</v>
      </c>
      <c r="J12" t="str">
        <f t="shared" si="4"/>
        <v>11. Philadelphia Eagles</v>
      </c>
      <c r="K12" t="str">
        <f t="shared" si="5"/>
        <v>Philadelphia Eagles</v>
      </c>
      <c r="L12" t="str">
        <f t="shared" si="6"/>
        <v>11. Cincinnati Bengals</v>
      </c>
      <c r="M12" t="str">
        <f t="shared" si="7"/>
        <v>Cincinnati Bengals</v>
      </c>
    </row>
    <row r="13" spans="1:13" x14ac:dyDescent="0.2">
      <c r="A13" t="s">
        <v>11</v>
      </c>
      <c r="B13" t="s">
        <v>43</v>
      </c>
      <c r="C13" s="3" t="str">
        <f t="shared" si="0"/>
        <v>60%</v>
      </c>
      <c r="D13" s="3" t="str">
        <f t="shared" si="1"/>
        <v>72%</v>
      </c>
      <c r="E13" s="2">
        <f>_xlfn.XLOOKUP(B13,Sheet2!C:C,Sheet2!J:J)</f>
        <v>72.2</v>
      </c>
      <c r="F13" s="2">
        <f>_xlfn.XLOOKUP(B13,Sheet2!C:C,Sheet2!M:M)</f>
        <v>79.2</v>
      </c>
      <c r="G13" t="s">
        <v>77</v>
      </c>
      <c r="H13" t="str">
        <f t="shared" si="2"/>
        <v>CHI</v>
      </c>
      <c r="I13" t="str">
        <f t="shared" si="3"/>
        <v>71%</v>
      </c>
      <c r="J13" t="str">
        <f t="shared" si="4"/>
        <v>12. Indianapolis Colts</v>
      </c>
      <c r="K13" t="str">
        <f t="shared" si="5"/>
        <v>Indianapolis Colts</v>
      </c>
      <c r="L13" t="str">
        <f t="shared" si="6"/>
        <v>12. Chicago Bears</v>
      </c>
      <c r="M13" t="str">
        <f t="shared" si="7"/>
        <v>Chicago Bears</v>
      </c>
    </row>
    <row r="14" spans="1:13" x14ac:dyDescent="0.2">
      <c r="A14" t="s">
        <v>12</v>
      </c>
      <c r="B14" t="s">
        <v>44</v>
      </c>
      <c r="C14" s="3" t="str">
        <f t="shared" si="0"/>
        <v>59%</v>
      </c>
      <c r="D14" s="3" t="str">
        <f t="shared" si="1"/>
        <v>72%</v>
      </c>
      <c r="E14" s="2">
        <f>_xlfn.XLOOKUP(B14,Sheet2!C:C,Sheet2!J:J)</f>
        <v>67.7</v>
      </c>
      <c r="F14" s="2">
        <f>_xlfn.XLOOKUP(B14,Sheet2!C:C,Sheet2!M:M)</f>
        <v>76.2</v>
      </c>
      <c r="G14" t="s">
        <v>78</v>
      </c>
      <c r="H14" t="str">
        <f t="shared" si="2"/>
        <v>CLE</v>
      </c>
      <c r="I14" t="str">
        <f t="shared" si="3"/>
        <v>71%</v>
      </c>
      <c r="J14" t="str">
        <f t="shared" si="4"/>
        <v>13. New England Patriots</v>
      </c>
      <c r="K14" t="str">
        <f t="shared" si="5"/>
        <v>New England Patriots</v>
      </c>
      <c r="L14" t="str">
        <f t="shared" si="6"/>
        <v>13. Cleveland Browns</v>
      </c>
      <c r="M14" t="str">
        <f t="shared" si="7"/>
        <v>Cleveland Browns</v>
      </c>
    </row>
    <row r="15" spans="1:13" x14ac:dyDescent="0.2">
      <c r="A15" t="s">
        <v>13</v>
      </c>
      <c r="B15" t="s">
        <v>46</v>
      </c>
      <c r="C15" s="3" t="str">
        <f t="shared" si="0"/>
        <v>59%</v>
      </c>
      <c r="D15" s="3" t="str">
        <f t="shared" si="1"/>
        <v>73%</v>
      </c>
      <c r="E15" s="2">
        <f>_xlfn.XLOOKUP(B15,Sheet2!C:C,Sheet2!J:J)</f>
        <v>77.7</v>
      </c>
      <c r="F15" s="2">
        <f>_xlfn.XLOOKUP(B15,Sheet2!C:C,Sheet2!M:M)</f>
        <v>71.5</v>
      </c>
      <c r="G15" t="s">
        <v>79</v>
      </c>
      <c r="H15" t="str">
        <f t="shared" si="2"/>
        <v>DET</v>
      </c>
      <c r="I15" t="str">
        <f t="shared" si="3"/>
        <v>70%</v>
      </c>
      <c r="J15" t="str">
        <f t="shared" si="4"/>
        <v>14. Washington Football Team</v>
      </c>
      <c r="K15" t="str">
        <f t="shared" si="5"/>
        <v>Washington Football Team</v>
      </c>
      <c r="L15" t="str">
        <f t="shared" si="6"/>
        <v>14. Detroit Lions</v>
      </c>
      <c r="M15" t="str">
        <f t="shared" si="7"/>
        <v>Detroit Lions</v>
      </c>
    </row>
    <row r="16" spans="1:13" x14ac:dyDescent="0.2">
      <c r="A16" t="s">
        <v>14</v>
      </c>
      <c r="B16" t="s">
        <v>45</v>
      </c>
      <c r="C16" s="3" t="str">
        <f t="shared" si="0"/>
        <v>58%</v>
      </c>
      <c r="D16" s="3" t="str">
        <f t="shared" si="1"/>
        <v>71%</v>
      </c>
      <c r="E16" s="2">
        <f>_xlfn.XLOOKUP(B16,Sheet2!C:C,Sheet2!J:J)</f>
        <v>59.4</v>
      </c>
      <c r="F16" s="2">
        <f>_xlfn.XLOOKUP(B16,Sheet2!C:C,Sheet2!M:M)</f>
        <v>69.5</v>
      </c>
      <c r="G16" t="s">
        <v>80</v>
      </c>
      <c r="H16" t="str">
        <f t="shared" si="2"/>
        <v>DAL</v>
      </c>
      <c r="I16" t="str">
        <f t="shared" si="3"/>
        <v>70%</v>
      </c>
      <c r="J16" t="str">
        <f t="shared" si="4"/>
        <v>15. Chicago Bears</v>
      </c>
      <c r="K16" t="str">
        <f t="shared" si="5"/>
        <v>Chicago Bears</v>
      </c>
      <c r="L16" t="str">
        <f t="shared" si="6"/>
        <v>15. Dallas Cowboys</v>
      </c>
      <c r="M16" t="str">
        <f t="shared" si="7"/>
        <v>Dallas Cowboys</v>
      </c>
    </row>
    <row r="17" spans="1:13" x14ac:dyDescent="0.2">
      <c r="A17" t="s">
        <v>15</v>
      </c>
      <c r="B17" t="s">
        <v>47</v>
      </c>
      <c r="C17" s="3" t="str">
        <f t="shared" si="0"/>
        <v>57%</v>
      </c>
      <c r="D17" s="3" t="str">
        <f t="shared" si="1"/>
        <v>69%</v>
      </c>
      <c r="E17" s="2">
        <f>_xlfn.XLOOKUP(B17,Sheet2!C:C,Sheet2!J:J)</f>
        <v>62.4</v>
      </c>
      <c r="F17" s="2">
        <f>_xlfn.XLOOKUP(B17,Sheet2!C:C,Sheet2!M:M)</f>
        <v>64.099999999999994</v>
      </c>
      <c r="G17" t="s">
        <v>81</v>
      </c>
      <c r="H17" t="str">
        <f t="shared" si="2"/>
        <v>SEA</v>
      </c>
      <c r="I17" t="str">
        <f t="shared" si="3"/>
        <v>70%</v>
      </c>
      <c r="J17" t="str">
        <f t="shared" si="4"/>
        <v>16. Atlanta Falcons</v>
      </c>
      <c r="K17" t="str">
        <f t="shared" si="5"/>
        <v>Atlanta Falcons</v>
      </c>
      <c r="L17" t="str">
        <f t="shared" si="6"/>
        <v>16. Seattle Seahawks</v>
      </c>
      <c r="M17" t="str">
        <f t="shared" si="7"/>
        <v>Seattle Seahawks</v>
      </c>
    </row>
    <row r="18" spans="1:13" x14ac:dyDescent="0.2">
      <c r="A18" t="s">
        <v>16</v>
      </c>
      <c r="B18" t="s">
        <v>48</v>
      </c>
      <c r="C18" s="3" t="str">
        <f t="shared" si="0"/>
        <v>57%</v>
      </c>
      <c r="D18" s="3" t="str">
        <f t="shared" si="1"/>
        <v>70%</v>
      </c>
      <c r="E18" s="2">
        <f>_xlfn.XLOOKUP(B18,Sheet2!C:C,Sheet2!J:J)</f>
        <v>68.099999999999994</v>
      </c>
      <c r="F18" s="2">
        <f>_xlfn.XLOOKUP(B18,Sheet2!C:C,Sheet2!M:M)</f>
        <v>71.3</v>
      </c>
      <c r="G18" t="s">
        <v>82</v>
      </c>
      <c r="H18" t="str">
        <f t="shared" si="2"/>
        <v>TAM</v>
      </c>
      <c r="I18" t="str">
        <f t="shared" si="3"/>
        <v>70%</v>
      </c>
      <c r="J18" t="str">
        <f t="shared" si="4"/>
        <v>17. Tampa Bay Buccaneers</v>
      </c>
      <c r="K18" t="str">
        <f t="shared" si="5"/>
        <v>Tampa Bay Buccaneers</v>
      </c>
      <c r="L18" t="str">
        <f t="shared" si="6"/>
        <v>17. Tampa Bay Buccaneers</v>
      </c>
      <c r="M18" t="str">
        <f t="shared" si="7"/>
        <v>Tampa Bay Buccaneers</v>
      </c>
    </row>
    <row r="19" spans="1:13" x14ac:dyDescent="0.2">
      <c r="A19" t="s">
        <v>17</v>
      </c>
      <c r="B19" t="s">
        <v>49</v>
      </c>
      <c r="C19" s="3" t="str">
        <f t="shared" si="0"/>
        <v>56%</v>
      </c>
      <c r="D19" s="3" t="str">
        <f t="shared" si="1"/>
        <v>70%</v>
      </c>
      <c r="E19" s="2">
        <f>_xlfn.XLOOKUP(B19,Sheet2!C:C,Sheet2!J:J)</f>
        <v>55.7</v>
      </c>
      <c r="F19" s="2">
        <f>_xlfn.XLOOKUP(B19,Sheet2!C:C,Sheet2!M:M)</f>
        <v>65.7</v>
      </c>
      <c r="G19" t="s">
        <v>83</v>
      </c>
      <c r="H19" t="str">
        <f t="shared" si="2"/>
        <v>NYG</v>
      </c>
      <c r="I19" t="str">
        <f t="shared" si="3"/>
        <v>70%</v>
      </c>
      <c r="J19" t="str">
        <f t="shared" si="4"/>
        <v>18. Minnesota Vikings</v>
      </c>
      <c r="K19" t="str">
        <f t="shared" si="5"/>
        <v>Minnesota Vikings</v>
      </c>
      <c r="L19" t="str">
        <f t="shared" si="6"/>
        <v>18. New York Giants</v>
      </c>
      <c r="M19" t="str">
        <f t="shared" si="7"/>
        <v>New York Giants</v>
      </c>
    </row>
    <row r="20" spans="1:13" x14ac:dyDescent="0.2">
      <c r="A20" t="s">
        <v>18</v>
      </c>
      <c r="B20" t="s">
        <v>50</v>
      </c>
      <c r="C20" s="3" t="str">
        <f t="shared" si="0"/>
        <v>56%</v>
      </c>
      <c r="D20" s="3" t="str">
        <f t="shared" si="1"/>
        <v>73%</v>
      </c>
      <c r="E20" s="2">
        <f>_xlfn.XLOOKUP(B20,Sheet2!C:C,Sheet2!J:J)</f>
        <v>72.099999999999994</v>
      </c>
      <c r="F20" s="2">
        <f>_xlfn.XLOOKUP(B20,Sheet2!C:C,Sheet2!M:M)</f>
        <v>59.3</v>
      </c>
      <c r="G20" t="s">
        <v>84</v>
      </c>
      <c r="H20" t="str">
        <f t="shared" si="2"/>
        <v>LAR</v>
      </c>
      <c r="I20" t="str">
        <f t="shared" si="3"/>
        <v>70%</v>
      </c>
      <c r="J20" t="str">
        <f t="shared" si="4"/>
        <v>19. Houston Texans</v>
      </c>
      <c r="K20" t="str">
        <f t="shared" si="5"/>
        <v>Houston Texans</v>
      </c>
      <c r="L20" t="str">
        <f t="shared" si="6"/>
        <v>19. Los Angeles Rams</v>
      </c>
      <c r="M20" t="str">
        <f t="shared" si="7"/>
        <v>Los Angeles Rams</v>
      </c>
    </row>
    <row r="21" spans="1:13" x14ac:dyDescent="0.2">
      <c r="A21" t="s">
        <v>19</v>
      </c>
      <c r="B21" t="s">
        <v>51</v>
      </c>
      <c r="C21" s="3" t="str">
        <f t="shared" si="0"/>
        <v>55%</v>
      </c>
      <c r="D21" s="3" t="str">
        <f t="shared" si="1"/>
        <v>70%</v>
      </c>
      <c r="E21" s="2">
        <f>_xlfn.XLOOKUP(B21,Sheet2!C:C,Sheet2!J:J)</f>
        <v>71.900000000000006</v>
      </c>
      <c r="F21" s="2">
        <f>_xlfn.XLOOKUP(B21,Sheet2!C:C,Sheet2!M:M)</f>
        <v>70.3</v>
      </c>
      <c r="G21" t="s">
        <v>85</v>
      </c>
      <c r="H21" t="str">
        <f t="shared" si="2"/>
        <v>TEN</v>
      </c>
      <c r="I21" t="str">
        <f t="shared" si="3"/>
        <v>70%</v>
      </c>
      <c r="J21" t="str">
        <f t="shared" si="4"/>
        <v>20. Detroit Lions</v>
      </c>
      <c r="K21" t="str">
        <f t="shared" si="5"/>
        <v>Detroit Lions</v>
      </c>
      <c r="L21" t="str">
        <f t="shared" si="6"/>
        <v>20. Tennessee Titans</v>
      </c>
      <c r="M21" t="str">
        <f t="shared" si="7"/>
        <v>Tennessee Titans</v>
      </c>
    </row>
    <row r="22" spans="1:13" x14ac:dyDescent="0.2">
      <c r="A22" t="s">
        <v>20</v>
      </c>
      <c r="B22" t="s">
        <v>52</v>
      </c>
      <c r="C22" s="3" t="str">
        <f t="shared" si="0"/>
        <v>54%</v>
      </c>
      <c r="D22" s="3" t="str">
        <f t="shared" si="1"/>
        <v>70%</v>
      </c>
      <c r="E22" s="2">
        <f>_xlfn.XLOOKUP(B22,Sheet2!C:C,Sheet2!J:J)</f>
        <v>62.5</v>
      </c>
      <c r="F22" s="2">
        <f>_xlfn.XLOOKUP(B22,Sheet2!C:C,Sheet2!M:M)</f>
        <v>58</v>
      </c>
      <c r="G22" t="s">
        <v>86</v>
      </c>
      <c r="H22" t="str">
        <f t="shared" si="2"/>
        <v>MIN</v>
      </c>
      <c r="I22" t="str">
        <f t="shared" si="3"/>
        <v>70%</v>
      </c>
      <c r="J22" t="str">
        <f t="shared" si="4"/>
        <v>21. Denver Broncos</v>
      </c>
      <c r="K22" t="str">
        <f t="shared" si="5"/>
        <v>Denver Broncos</v>
      </c>
      <c r="L22" t="str">
        <f t="shared" si="6"/>
        <v>21. Minnesota Vikings</v>
      </c>
      <c r="M22" t="str">
        <f t="shared" si="7"/>
        <v>Minnesota Vikings</v>
      </c>
    </row>
    <row r="23" spans="1:13" x14ac:dyDescent="0.2">
      <c r="A23" t="s">
        <v>21</v>
      </c>
      <c r="B23" t="s">
        <v>53</v>
      </c>
      <c r="C23" s="3" t="str">
        <f t="shared" si="0"/>
        <v>54%</v>
      </c>
      <c r="D23" s="3" t="str">
        <f t="shared" si="1"/>
        <v>69%</v>
      </c>
      <c r="E23" s="2">
        <f>_xlfn.XLOOKUP(B23,Sheet2!C:C,Sheet2!J:J)</f>
        <v>60.4</v>
      </c>
      <c r="F23" s="2">
        <f>_xlfn.XLOOKUP(B23,Sheet2!C:C,Sheet2!M:M)</f>
        <v>81</v>
      </c>
      <c r="G23" t="s">
        <v>87</v>
      </c>
      <c r="H23" t="str">
        <f t="shared" si="2"/>
        <v>DEN</v>
      </c>
      <c r="I23" t="str">
        <f t="shared" si="3"/>
        <v>70%</v>
      </c>
      <c r="J23" t="str">
        <f t="shared" si="4"/>
        <v>22. San Francisco 49ers</v>
      </c>
      <c r="K23" t="str">
        <f t="shared" si="5"/>
        <v>San Francisco 49ers</v>
      </c>
      <c r="L23" t="str">
        <f t="shared" si="6"/>
        <v>22. Denver Broncos</v>
      </c>
      <c r="M23" t="str">
        <f t="shared" si="7"/>
        <v>Denver Broncos</v>
      </c>
    </row>
    <row r="24" spans="1:13" x14ac:dyDescent="0.2">
      <c r="A24" t="s">
        <v>22</v>
      </c>
      <c r="B24" t="s">
        <v>54</v>
      </c>
      <c r="C24" s="3" t="str">
        <f t="shared" si="0"/>
        <v>53%</v>
      </c>
      <c r="D24" s="3" t="str">
        <f t="shared" si="1"/>
        <v>72%</v>
      </c>
      <c r="E24" s="2">
        <f>_xlfn.XLOOKUP(B24,Sheet2!C:C,Sheet2!J:J)</f>
        <v>67.099999999999994</v>
      </c>
      <c r="F24" s="2">
        <f>_xlfn.XLOOKUP(B24,Sheet2!C:C,Sheet2!M:M)</f>
        <v>65.400000000000006</v>
      </c>
      <c r="G24" t="s">
        <v>88</v>
      </c>
      <c r="H24" t="str">
        <f t="shared" si="2"/>
        <v>MIA</v>
      </c>
      <c r="I24" t="str">
        <f t="shared" si="3"/>
        <v>69%</v>
      </c>
      <c r="J24" t="str">
        <f t="shared" si="4"/>
        <v>23. Carolina Panthers</v>
      </c>
      <c r="K24" t="str">
        <f t="shared" si="5"/>
        <v>Carolina Panthers</v>
      </c>
      <c r="L24" t="str">
        <f t="shared" si="6"/>
        <v>23. Miami Dolphins</v>
      </c>
      <c r="M24" t="str">
        <f t="shared" si="7"/>
        <v>Miami Dolphins</v>
      </c>
    </row>
    <row r="25" spans="1:13" x14ac:dyDescent="0.2">
      <c r="A25" t="s">
        <v>23</v>
      </c>
      <c r="B25" t="s">
        <v>55</v>
      </c>
      <c r="C25" s="3" t="str">
        <f t="shared" si="0"/>
        <v>53%</v>
      </c>
      <c r="D25" s="3" t="str">
        <f t="shared" si="1"/>
        <v>70%</v>
      </c>
      <c r="E25" s="2">
        <f>_xlfn.XLOOKUP(B25,Sheet2!C:C,Sheet2!J:J)</f>
        <v>58</v>
      </c>
      <c r="F25" s="2">
        <f>_xlfn.XLOOKUP(B25,Sheet2!C:C,Sheet2!M:M)</f>
        <v>77.8</v>
      </c>
      <c r="G25" t="s">
        <v>89</v>
      </c>
      <c r="H25" t="str">
        <f t="shared" si="2"/>
        <v>PIT</v>
      </c>
      <c r="I25" t="str">
        <f t="shared" si="3"/>
        <v>69%</v>
      </c>
      <c r="J25" t="str">
        <f t="shared" si="4"/>
        <v>24. Tennessee Titans</v>
      </c>
      <c r="K25" t="str">
        <f t="shared" si="5"/>
        <v>Tennessee Titans</v>
      </c>
      <c r="L25" t="str">
        <f t="shared" si="6"/>
        <v>24. Pittsburgh Steelers</v>
      </c>
      <c r="M25" t="str">
        <f t="shared" si="7"/>
        <v>Pittsburgh Steelers</v>
      </c>
    </row>
    <row r="26" spans="1:13" x14ac:dyDescent="0.2">
      <c r="A26" t="s">
        <v>24</v>
      </c>
      <c r="B26" t="s">
        <v>56</v>
      </c>
      <c r="C26" s="3" t="str">
        <f t="shared" si="0"/>
        <v>51%</v>
      </c>
      <c r="D26" s="3" t="str">
        <f t="shared" si="1"/>
        <v>69%</v>
      </c>
      <c r="E26" s="2">
        <f>_xlfn.XLOOKUP(B26,Sheet2!C:C,Sheet2!J:J)</f>
        <v>64.7</v>
      </c>
      <c r="F26" s="2">
        <f>_xlfn.XLOOKUP(B26,Sheet2!C:C,Sheet2!M:M)</f>
        <v>60.2</v>
      </c>
      <c r="G26" t="s">
        <v>90</v>
      </c>
      <c r="H26" t="str">
        <f t="shared" si="2"/>
        <v>SFO</v>
      </c>
      <c r="I26" t="str">
        <f t="shared" si="3"/>
        <v>69%</v>
      </c>
      <c r="J26" t="str">
        <f t="shared" si="4"/>
        <v>25. Jacksonville Jaguars</v>
      </c>
      <c r="K26" t="str">
        <f t="shared" si="5"/>
        <v>Jacksonville Jaguars</v>
      </c>
      <c r="L26" t="str">
        <f t="shared" si="6"/>
        <v>25. San Francisco 49ers</v>
      </c>
      <c r="M26" t="str">
        <f t="shared" si="7"/>
        <v>San Francisco 49ers</v>
      </c>
    </row>
    <row r="27" spans="1:13" x14ac:dyDescent="0.2">
      <c r="A27" t="s">
        <v>25</v>
      </c>
      <c r="B27" t="s">
        <v>57</v>
      </c>
      <c r="C27" s="3" t="str">
        <f t="shared" si="0"/>
        <v>51%</v>
      </c>
      <c r="D27" s="3" t="str">
        <f t="shared" si="1"/>
        <v>70%</v>
      </c>
      <c r="E27" s="2">
        <f>_xlfn.XLOOKUP(B27,Sheet2!C:C,Sheet2!J:J)</f>
        <v>59.1</v>
      </c>
      <c r="F27" s="2">
        <f>_xlfn.XLOOKUP(B27,Sheet2!C:C,Sheet2!M:M)</f>
        <v>57.2</v>
      </c>
      <c r="G27" t="s">
        <v>91</v>
      </c>
      <c r="H27" t="str">
        <f t="shared" si="2"/>
        <v>JAK</v>
      </c>
      <c r="I27" t="str">
        <f t="shared" si="3"/>
        <v>69%</v>
      </c>
      <c r="J27" t="str">
        <f t="shared" si="4"/>
        <v>26. Dallas Cowboys</v>
      </c>
      <c r="K27" t="str">
        <f t="shared" si="5"/>
        <v>Dallas Cowboys</v>
      </c>
      <c r="L27" t="str">
        <f t="shared" si="6"/>
        <v>26. Jacksonville Jaguars</v>
      </c>
      <c r="M27" t="str">
        <f t="shared" si="7"/>
        <v>Jacksonville Jaguars</v>
      </c>
    </row>
    <row r="28" spans="1:13" x14ac:dyDescent="0.2">
      <c r="A28" t="s">
        <v>26</v>
      </c>
      <c r="B28" t="s">
        <v>58</v>
      </c>
      <c r="C28" s="3" t="str">
        <f t="shared" si="0"/>
        <v>51%</v>
      </c>
      <c r="D28" s="3" t="str">
        <f t="shared" si="1"/>
        <v>69%</v>
      </c>
      <c r="E28" s="2">
        <f>_xlfn.XLOOKUP(B28,Sheet2!C:C,Sheet2!J:J)</f>
        <v>63.5</v>
      </c>
      <c r="F28" s="2">
        <f>_xlfn.XLOOKUP(B28,Sheet2!C:C,Sheet2!M:M)</f>
        <v>55.9</v>
      </c>
      <c r="G28" t="s">
        <v>92</v>
      </c>
      <c r="H28" t="str">
        <f t="shared" si="2"/>
        <v>LVR</v>
      </c>
      <c r="I28" t="str">
        <f t="shared" si="3"/>
        <v>69%</v>
      </c>
      <c r="J28" t="str">
        <f t="shared" si="4"/>
        <v>27. Miami Dolphins</v>
      </c>
      <c r="K28" t="str">
        <f t="shared" si="5"/>
        <v>Miami Dolphins</v>
      </c>
      <c r="L28" t="str">
        <f t="shared" si="6"/>
        <v>27. Las Vegas Raiders</v>
      </c>
      <c r="M28" t="str">
        <f t="shared" si="7"/>
        <v>Las Vegas Raiders</v>
      </c>
    </row>
    <row r="29" spans="1:13" x14ac:dyDescent="0.2">
      <c r="A29" t="s">
        <v>27</v>
      </c>
      <c r="B29" t="s">
        <v>59</v>
      </c>
      <c r="C29" s="3" t="str">
        <f t="shared" si="0"/>
        <v>51%</v>
      </c>
      <c r="D29" s="3" t="str">
        <f t="shared" si="1"/>
        <v>69%</v>
      </c>
      <c r="E29" s="2">
        <f>_xlfn.XLOOKUP(B29,Sheet2!C:C,Sheet2!J:J)</f>
        <v>74.3</v>
      </c>
      <c r="F29" s="2">
        <f>_xlfn.XLOOKUP(B29,Sheet2!C:C,Sheet2!M:M)</f>
        <v>50.3</v>
      </c>
      <c r="G29" t="s">
        <v>93</v>
      </c>
      <c r="H29" t="str">
        <f t="shared" si="2"/>
        <v>ATL</v>
      </c>
      <c r="I29" t="str">
        <f t="shared" si="3"/>
        <v>69%</v>
      </c>
      <c r="J29" t="str">
        <f t="shared" si="4"/>
        <v>28. Pittsburgh Steelers</v>
      </c>
      <c r="K29" t="str">
        <f t="shared" si="5"/>
        <v>Pittsburgh Steelers</v>
      </c>
      <c r="L29" t="str">
        <f t="shared" si="6"/>
        <v>28. Atlanta Falcons</v>
      </c>
      <c r="M29" t="str">
        <f t="shared" si="7"/>
        <v>Atlanta Falcons</v>
      </c>
    </row>
    <row r="30" spans="1:13" x14ac:dyDescent="0.2">
      <c r="A30" t="s">
        <v>28</v>
      </c>
      <c r="B30" t="s">
        <v>60</v>
      </c>
      <c r="C30" s="3" t="str">
        <f t="shared" si="0"/>
        <v>50%</v>
      </c>
      <c r="D30" s="3" t="str">
        <f t="shared" si="1"/>
        <v>71%</v>
      </c>
      <c r="E30" s="2">
        <f>_xlfn.XLOOKUP(B30,Sheet2!C:C,Sheet2!J:J)</f>
        <v>58.3</v>
      </c>
      <c r="F30" s="2">
        <f>_xlfn.XLOOKUP(B30,Sheet2!C:C,Sheet2!M:M)</f>
        <v>65</v>
      </c>
      <c r="G30" t="s">
        <v>94</v>
      </c>
      <c r="H30" t="str">
        <f t="shared" si="2"/>
        <v>BUF</v>
      </c>
      <c r="I30" t="str">
        <f t="shared" si="3"/>
        <v>69%</v>
      </c>
      <c r="J30" t="str">
        <f t="shared" si="4"/>
        <v>29. Cincinnati Bengals</v>
      </c>
      <c r="K30" t="str">
        <f t="shared" si="5"/>
        <v>Cincinnati Bengals</v>
      </c>
      <c r="L30" t="str">
        <f t="shared" si="6"/>
        <v>29. Buffalo Bills</v>
      </c>
      <c r="M30" t="str">
        <f t="shared" si="7"/>
        <v>Buffalo Bills</v>
      </c>
    </row>
    <row r="31" spans="1:13" x14ac:dyDescent="0.2">
      <c r="A31" t="s">
        <v>29</v>
      </c>
      <c r="B31" t="s">
        <v>61</v>
      </c>
      <c r="C31" s="3" t="str">
        <f t="shared" si="0"/>
        <v>50%</v>
      </c>
      <c r="D31" s="3" t="str">
        <f t="shared" si="1"/>
        <v>67%</v>
      </c>
      <c r="E31" s="2">
        <f>_xlfn.XLOOKUP(B31,Sheet2!C:C,Sheet2!J:J)</f>
        <v>53.4</v>
      </c>
      <c r="F31" s="2">
        <f>_xlfn.XLOOKUP(B31,Sheet2!C:C,Sheet2!M:M)</f>
        <v>65.2</v>
      </c>
      <c r="G31" t="s">
        <v>95</v>
      </c>
      <c r="H31" t="str">
        <f t="shared" si="2"/>
        <v>NYJ</v>
      </c>
      <c r="I31" t="str">
        <f t="shared" si="3"/>
        <v>67%</v>
      </c>
      <c r="J31" t="str">
        <f t="shared" si="4"/>
        <v>29. New York Jets</v>
      </c>
      <c r="K31" t="str">
        <f t="shared" si="5"/>
        <v>New York Jets</v>
      </c>
      <c r="L31" t="str">
        <f t="shared" si="6"/>
        <v>30. New York Jets</v>
      </c>
      <c r="M31" t="str">
        <f t="shared" si="7"/>
        <v>New York Jets</v>
      </c>
    </row>
    <row r="32" spans="1:13" x14ac:dyDescent="0.2">
      <c r="A32" t="s">
        <v>30</v>
      </c>
      <c r="B32" t="s">
        <v>62</v>
      </c>
      <c r="C32" s="3" t="str">
        <f t="shared" si="0"/>
        <v>47%</v>
      </c>
      <c r="D32" s="3" t="str">
        <f t="shared" si="1"/>
        <v>67%</v>
      </c>
      <c r="E32" s="2">
        <f>_xlfn.XLOOKUP(B32,Sheet2!C:C,Sheet2!J:J)</f>
        <v>54.5</v>
      </c>
      <c r="F32" s="2">
        <f>_xlfn.XLOOKUP(B32,Sheet2!C:C,Sheet2!M:M)</f>
        <v>46.5</v>
      </c>
      <c r="G32" t="s">
        <v>96</v>
      </c>
      <c r="H32" t="str">
        <f t="shared" si="2"/>
        <v>KAN</v>
      </c>
      <c r="I32" t="str">
        <f t="shared" si="3"/>
        <v>67%</v>
      </c>
      <c r="J32" t="str">
        <f t="shared" si="4"/>
        <v>31. Los Angeles Chargers</v>
      </c>
      <c r="K32" t="str">
        <f t="shared" si="5"/>
        <v>Los Angeles Chargers</v>
      </c>
      <c r="L32" t="str">
        <f t="shared" si="6"/>
        <v>31. Kansas City Chiefs</v>
      </c>
      <c r="M32" t="str">
        <f t="shared" si="7"/>
        <v>Kansas City Chiefs</v>
      </c>
    </row>
    <row r="33" spans="1:13" x14ac:dyDescent="0.2">
      <c r="A33" t="s">
        <v>31</v>
      </c>
      <c r="B33" t="s">
        <v>63</v>
      </c>
      <c r="C33" s="3" t="str">
        <f t="shared" si="0"/>
        <v>46%</v>
      </c>
      <c r="D33" s="3" t="str">
        <f t="shared" si="1"/>
        <v>70%</v>
      </c>
      <c r="E33" s="2">
        <f>_xlfn.XLOOKUP(B33,Sheet2!C:C,Sheet2!J:J)</f>
        <v>50.6</v>
      </c>
      <c r="F33" s="2">
        <f>_xlfn.XLOOKUP(B33,Sheet2!C:C,Sheet2!M:M)</f>
        <v>62.5</v>
      </c>
      <c r="G33" t="s">
        <v>97</v>
      </c>
      <c r="H33" t="str">
        <f t="shared" si="2"/>
        <v>LAC</v>
      </c>
      <c r="I33" t="str">
        <f t="shared" si="3"/>
        <v>67%</v>
      </c>
      <c r="J33" t="str">
        <f t="shared" si="4"/>
        <v>32. New York Giants</v>
      </c>
      <c r="K33" t="str">
        <f t="shared" si="5"/>
        <v>New York Giants</v>
      </c>
      <c r="L33" t="str">
        <f t="shared" si="6"/>
        <v>32. Los Angeles Chargers</v>
      </c>
      <c r="M33" t="str">
        <f t="shared" si="7"/>
        <v>Los Angeles Chargers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3486-C32F-EA46-8692-10CF49A16C9F}">
  <dimension ref="A1:I33"/>
  <sheetViews>
    <sheetView tabSelected="1" workbookViewId="0">
      <selection activeCell="I2" sqref="I2"/>
    </sheetView>
  </sheetViews>
  <sheetFormatPr baseColWidth="10" defaultRowHeight="16" x14ac:dyDescent="0.2"/>
  <cols>
    <col min="2" max="5" width="10.83203125" style="3"/>
  </cols>
  <sheetData>
    <row r="1" spans="1:9" x14ac:dyDescent="0.2">
      <c r="A1" t="s">
        <v>64</v>
      </c>
      <c r="B1" s="3" t="s">
        <v>65</v>
      </c>
      <c r="C1" s="3" t="s">
        <v>66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</row>
    <row r="2" spans="1:9" x14ac:dyDescent="0.2">
      <c r="A2" t="s">
        <v>32</v>
      </c>
      <c r="B2" s="3">
        <v>74</v>
      </c>
      <c r="C2" s="3">
        <v>74</v>
      </c>
      <c r="D2" s="2">
        <v>80.2</v>
      </c>
      <c r="E2" s="2">
        <v>75.5</v>
      </c>
      <c r="F2" s="4">
        <f>B2</f>
        <v>74</v>
      </c>
      <c r="G2" s="4">
        <f t="shared" ref="G2:G33" si="0">C2</f>
        <v>74</v>
      </c>
      <c r="H2" t="str">
        <f>CONCATENATE(B2,"-",C2)</f>
        <v>74-74</v>
      </c>
      <c r="I2">
        <f>COUNTIF(H:H,H2)</f>
        <v>1</v>
      </c>
    </row>
    <row r="3" spans="1:9" x14ac:dyDescent="0.2">
      <c r="A3" t="s">
        <v>33</v>
      </c>
      <c r="B3" s="3">
        <v>71</v>
      </c>
      <c r="C3" s="3">
        <v>71</v>
      </c>
      <c r="D3" s="2">
        <v>84.4</v>
      </c>
      <c r="E3" s="2">
        <v>82.6</v>
      </c>
      <c r="F3" s="4">
        <f t="shared" ref="F3:F33" si="1">B3</f>
        <v>71</v>
      </c>
      <c r="G3" s="4">
        <f t="shared" si="0"/>
        <v>71</v>
      </c>
      <c r="H3" t="str">
        <f t="shared" ref="H3:H33" si="2">CONCATENATE(B3,"-",C3)</f>
        <v>71-71</v>
      </c>
      <c r="I3">
        <f t="shared" ref="I3:I33" si="3">COUNTIF(H:H,H3)</f>
        <v>1</v>
      </c>
    </row>
    <row r="4" spans="1:9" x14ac:dyDescent="0.2">
      <c r="A4" t="s">
        <v>34</v>
      </c>
      <c r="B4" s="3">
        <v>67</v>
      </c>
      <c r="C4" s="3">
        <v>72</v>
      </c>
      <c r="D4" s="2">
        <v>73.7</v>
      </c>
      <c r="E4" s="2">
        <v>60.7</v>
      </c>
      <c r="F4" s="4">
        <f t="shared" si="1"/>
        <v>67</v>
      </c>
      <c r="G4" s="4">
        <f t="shared" si="0"/>
        <v>72</v>
      </c>
      <c r="H4" t="str">
        <f t="shared" si="2"/>
        <v>67-72</v>
      </c>
      <c r="I4">
        <f t="shared" si="3"/>
        <v>1</v>
      </c>
    </row>
    <row r="5" spans="1:9" x14ac:dyDescent="0.2">
      <c r="A5" t="s">
        <v>35</v>
      </c>
      <c r="B5" s="3">
        <v>64</v>
      </c>
      <c r="C5" s="3">
        <v>69</v>
      </c>
      <c r="D5" s="2">
        <v>73.599999999999994</v>
      </c>
      <c r="E5" s="2">
        <v>69.599999999999994</v>
      </c>
      <c r="F5" s="4">
        <f t="shared" si="1"/>
        <v>64</v>
      </c>
      <c r="G5" s="4">
        <f t="shared" si="0"/>
        <v>69</v>
      </c>
      <c r="H5" t="str">
        <f t="shared" si="2"/>
        <v>64-69</v>
      </c>
      <c r="I5">
        <f t="shared" si="3"/>
        <v>1</v>
      </c>
    </row>
    <row r="6" spans="1:9" x14ac:dyDescent="0.2">
      <c r="A6" t="s">
        <v>36</v>
      </c>
      <c r="B6" s="3">
        <v>63</v>
      </c>
      <c r="C6" s="3">
        <v>72</v>
      </c>
      <c r="D6" s="2">
        <v>70</v>
      </c>
      <c r="E6" s="2">
        <v>74.3</v>
      </c>
      <c r="F6" s="4">
        <f t="shared" si="1"/>
        <v>63</v>
      </c>
      <c r="G6" s="4">
        <f t="shared" si="0"/>
        <v>72</v>
      </c>
      <c r="H6" t="str">
        <f t="shared" si="2"/>
        <v>63-72</v>
      </c>
      <c r="I6">
        <f t="shared" si="3"/>
        <v>1</v>
      </c>
    </row>
    <row r="7" spans="1:9" x14ac:dyDescent="0.2">
      <c r="A7" t="s">
        <v>37</v>
      </c>
      <c r="B7" s="3">
        <v>63</v>
      </c>
      <c r="C7" s="3">
        <v>67</v>
      </c>
      <c r="D7" s="2">
        <v>70.3</v>
      </c>
      <c r="E7" s="2">
        <v>71</v>
      </c>
      <c r="F7" s="4">
        <f t="shared" si="1"/>
        <v>63</v>
      </c>
      <c r="G7" s="4">
        <f t="shared" si="0"/>
        <v>67</v>
      </c>
      <c r="H7" t="str">
        <f t="shared" si="2"/>
        <v>63-67</v>
      </c>
      <c r="I7">
        <f t="shared" si="3"/>
        <v>1</v>
      </c>
    </row>
    <row r="8" spans="1:9" x14ac:dyDescent="0.2">
      <c r="A8" t="s">
        <v>38</v>
      </c>
      <c r="B8" s="3">
        <v>63</v>
      </c>
      <c r="C8" s="3">
        <v>70</v>
      </c>
      <c r="D8" s="2">
        <v>70.8</v>
      </c>
      <c r="E8" s="2">
        <v>78.7</v>
      </c>
      <c r="F8" s="4">
        <f t="shared" si="1"/>
        <v>63</v>
      </c>
      <c r="G8" s="4">
        <f t="shared" si="0"/>
        <v>70</v>
      </c>
      <c r="H8" t="str">
        <f t="shared" si="2"/>
        <v>63-70</v>
      </c>
      <c r="I8">
        <f t="shared" si="3"/>
        <v>1</v>
      </c>
    </row>
    <row r="9" spans="1:9" x14ac:dyDescent="0.2">
      <c r="A9" t="s">
        <v>39</v>
      </c>
      <c r="B9" s="3">
        <v>62</v>
      </c>
      <c r="C9" s="3">
        <v>73</v>
      </c>
      <c r="D9" s="2">
        <v>70.8</v>
      </c>
      <c r="E9" s="2">
        <v>69.8</v>
      </c>
      <c r="F9" s="4">
        <f t="shared" si="1"/>
        <v>62</v>
      </c>
      <c r="G9" s="4">
        <f t="shared" si="0"/>
        <v>73</v>
      </c>
      <c r="H9" t="str">
        <f t="shared" si="2"/>
        <v>62-73</v>
      </c>
      <c r="I9">
        <f t="shared" si="3"/>
        <v>1</v>
      </c>
    </row>
    <row r="10" spans="1:9" x14ac:dyDescent="0.2">
      <c r="A10" t="s">
        <v>40</v>
      </c>
      <c r="B10" s="3">
        <v>62</v>
      </c>
      <c r="C10" s="3">
        <v>70</v>
      </c>
      <c r="D10" s="2">
        <v>64.400000000000006</v>
      </c>
      <c r="E10" s="2">
        <v>72.3</v>
      </c>
      <c r="F10" s="4">
        <f t="shared" si="1"/>
        <v>62</v>
      </c>
      <c r="G10" s="4">
        <f t="shared" si="0"/>
        <v>70</v>
      </c>
      <c r="H10" t="str">
        <f t="shared" si="2"/>
        <v>62-70</v>
      </c>
      <c r="I10">
        <f t="shared" si="3"/>
        <v>1</v>
      </c>
    </row>
    <row r="11" spans="1:9" x14ac:dyDescent="0.2">
      <c r="A11" t="s">
        <v>41</v>
      </c>
      <c r="B11" s="3">
        <v>60</v>
      </c>
      <c r="C11" s="3">
        <v>69</v>
      </c>
      <c r="D11" s="2">
        <v>67.2</v>
      </c>
      <c r="E11" s="2">
        <v>59.3</v>
      </c>
      <c r="F11" s="4">
        <f t="shared" si="1"/>
        <v>60</v>
      </c>
      <c r="G11" s="4">
        <f t="shared" si="0"/>
        <v>69</v>
      </c>
      <c r="H11" t="str">
        <f t="shared" si="2"/>
        <v>60-69</v>
      </c>
      <c r="I11">
        <f t="shared" si="3"/>
        <v>1</v>
      </c>
    </row>
    <row r="12" spans="1:9" x14ac:dyDescent="0.2">
      <c r="A12" t="s">
        <v>42</v>
      </c>
      <c r="B12" s="3">
        <v>60</v>
      </c>
      <c r="C12" s="3">
        <v>73</v>
      </c>
      <c r="D12" s="2">
        <v>67.5</v>
      </c>
      <c r="E12" s="2">
        <v>67.099999999999994</v>
      </c>
      <c r="F12" s="4">
        <f t="shared" si="1"/>
        <v>60</v>
      </c>
      <c r="G12" s="4">
        <f t="shared" si="0"/>
        <v>73</v>
      </c>
      <c r="H12" t="str">
        <f t="shared" si="2"/>
        <v>60-73</v>
      </c>
      <c r="I12">
        <f t="shared" si="3"/>
        <v>1</v>
      </c>
    </row>
    <row r="13" spans="1:9" x14ac:dyDescent="0.2">
      <c r="A13" t="s">
        <v>43</v>
      </c>
      <c r="B13" s="3">
        <v>60</v>
      </c>
      <c r="C13" s="3">
        <v>72</v>
      </c>
      <c r="D13" s="2">
        <v>72.2</v>
      </c>
      <c r="E13" s="2">
        <v>79.2</v>
      </c>
      <c r="F13" s="4">
        <f t="shared" si="1"/>
        <v>60</v>
      </c>
      <c r="G13" s="4">
        <f t="shared" si="0"/>
        <v>72</v>
      </c>
      <c r="H13" t="str">
        <f t="shared" si="2"/>
        <v>60-72</v>
      </c>
      <c r="I13">
        <f t="shared" si="3"/>
        <v>1</v>
      </c>
    </row>
    <row r="14" spans="1:9" x14ac:dyDescent="0.2">
      <c r="A14" t="s">
        <v>44</v>
      </c>
      <c r="B14" s="3">
        <v>59</v>
      </c>
      <c r="C14" s="3">
        <v>72</v>
      </c>
      <c r="D14" s="2">
        <v>67.7</v>
      </c>
      <c r="E14" s="2">
        <v>76.2</v>
      </c>
      <c r="F14" s="4">
        <f t="shared" si="1"/>
        <v>59</v>
      </c>
      <c r="G14" s="4">
        <f t="shared" si="0"/>
        <v>72</v>
      </c>
      <c r="H14" t="str">
        <f t="shared" si="2"/>
        <v>59-72</v>
      </c>
      <c r="I14">
        <f t="shared" si="3"/>
        <v>1</v>
      </c>
    </row>
    <row r="15" spans="1:9" x14ac:dyDescent="0.2">
      <c r="A15" t="s">
        <v>46</v>
      </c>
      <c r="B15" s="3">
        <v>59</v>
      </c>
      <c r="C15" s="3">
        <v>73</v>
      </c>
      <c r="D15" s="2">
        <v>77.7</v>
      </c>
      <c r="E15" s="2">
        <v>71.5</v>
      </c>
      <c r="F15" s="4">
        <f t="shared" si="1"/>
        <v>59</v>
      </c>
      <c r="G15" s="4">
        <f t="shared" si="0"/>
        <v>73</v>
      </c>
      <c r="H15" t="str">
        <f t="shared" si="2"/>
        <v>59-73</v>
      </c>
      <c r="I15">
        <f t="shared" si="3"/>
        <v>1</v>
      </c>
    </row>
    <row r="16" spans="1:9" x14ac:dyDescent="0.2">
      <c r="A16" t="s">
        <v>45</v>
      </c>
      <c r="B16" s="3">
        <v>57.999999999999993</v>
      </c>
      <c r="C16" s="3">
        <v>71</v>
      </c>
      <c r="D16" s="2">
        <v>59.4</v>
      </c>
      <c r="E16" s="2">
        <v>69.5</v>
      </c>
      <c r="F16" s="4">
        <f t="shared" si="1"/>
        <v>57.999999999999993</v>
      </c>
      <c r="G16" s="4">
        <f t="shared" si="0"/>
        <v>71</v>
      </c>
      <c r="H16" t="str">
        <f t="shared" si="2"/>
        <v>58-71</v>
      </c>
      <c r="I16">
        <f t="shared" si="3"/>
        <v>1</v>
      </c>
    </row>
    <row r="17" spans="1:9" x14ac:dyDescent="0.2">
      <c r="A17" t="s">
        <v>47</v>
      </c>
      <c r="B17" s="3">
        <v>56.999999999999993</v>
      </c>
      <c r="C17" s="3">
        <v>69</v>
      </c>
      <c r="D17" s="2">
        <v>62.4</v>
      </c>
      <c r="E17" s="2">
        <v>64.099999999999994</v>
      </c>
      <c r="F17" s="4">
        <f t="shared" si="1"/>
        <v>56.999999999999993</v>
      </c>
      <c r="G17" s="4">
        <f t="shared" si="0"/>
        <v>69</v>
      </c>
      <c r="H17" t="str">
        <f t="shared" si="2"/>
        <v>57-69</v>
      </c>
      <c r="I17">
        <f t="shared" si="3"/>
        <v>1</v>
      </c>
    </row>
    <row r="18" spans="1:9" x14ac:dyDescent="0.2">
      <c r="A18" t="s">
        <v>48</v>
      </c>
      <c r="B18" s="3">
        <v>56.999999999999993</v>
      </c>
      <c r="C18" s="3">
        <v>70</v>
      </c>
      <c r="D18" s="2">
        <v>68.099999999999994</v>
      </c>
      <c r="E18" s="2">
        <v>71.3</v>
      </c>
      <c r="F18" s="4">
        <f t="shared" si="1"/>
        <v>56.999999999999993</v>
      </c>
      <c r="G18" s="4">
        <f t="shared" si="0"/>
        <v>70</v>
      </c>
      <c r="H18" t="str">
        <f t="shared" si="2"/>
        <v>57-70</v>
      </c>
      <c r="I18">
        <f t="shared" si="3"/>
        <v>1</v>
      </c>
    </row>
    <row r="19" spans="1:9" x14ac:dyDescent="0.2">
      <c r="A19" t="s">
        <v>49</v>
      </c>
      <c r="B19" s="3">
        <v>56.000000000000007</v>
      </c>
      <c r="C19" s="3">
        <v>70</v>
      </c>
      <c r="D19" s="2">
        <v>55.7</v>
      </c>
      <c r="E19" s="2">
        <v>65.7</v>
      </c>
      <c r="F19" s="4">
        <f t="shared" si="1"/>
        <v>56.000000000000007</v>
      </c>
      <c r="G19" s="4">
        <f t="shared" si="0"/>
        <v>70</v>
      </c>
      <c r="H19" t="str">
        <f t="shared" si="2"/>
        <v>56-70</v>
      </c>
      <c r="I19">
        <f t="shared" si="3"/>
        <v>1</v>
      </c>
    </row>
    <row r="20" spans="1:9" x14ac:dyDescent="0.2">
      <c r="A20" t="s">
        <v>50</v>
      </c>
      <c r="B20" s="3">
        <v>56.000000000000007</v>
      </c>
      <c r="C20" s="3">
        <v>73</v>
      </c>
      <c r="D20" s="2">
        <v>72.099999999999994</v>
      </c>
      <c r="E20" s="2">
        <v>59.3</v>
      </c>
      <c r="F20" s="4">
        <f t="shared" si="1"/>
        <v>56.000000000000007</v>
      </c>
      <c r="G20" s="4">
        <f t="shared" si="0"/>
        <v>73</v>
      </c>
      <c r="H20" t="str">
        <f t="shared" si="2"/>
        <v>56-73</v>
      </c>
      <c r="I20">
        <f t="shared" si="3"/>
        <v>1</v>
      </c>
    </row>
    <row r="21" spans="1:9" x14ac:dyDescent="0.2">
      <c r="A21" t="s">
        <v>51</v>
      </c>
      <c r="B21" s="3">
        <v>55.000000000000007</v>
      </c>
      <c r="C21" s="3">
        <v>70</v>
      </c>
      <c r="D21" s="2">
        <v>71.900000000000006</v>
      </c>
      <c r="E21" s="2">
        <v>70.3</v>
      </c>
      <c r="F21" s="4">
        <f t="shared" si="1"/>
        <v>55.000000000000007</v>
      </c>
      <c r="G21" s="4">
        <f t="shared" si="0"/>
        <v>70</v>
      </c>
      <c r="H21" t="str">
        <f t="shared" si="2"/>
        <v>55-70</v>
      </c>
      <c r="I21">
        <f t="shared" si="3"/>
        <v>1</v>
      </c>
    </row>
    <row r="22" spans="1:9" x14ac:dyDescent="0.2">
      <c r="A22" t="s">
        <v>52</v>
      </c>
      <c r="B22" s="3">
        <v>54</v>
      </c>
      <c r="C22" s="3">
        <v>70</v>
      </c>
      <c r="D22" s="2">
        <v>62.5</v>
      </c>
      <c r="E22" s="2">
        <v>58</v>
      </c>
      <c r="F22" s="4">
        <f t="shared" si="1"/>
        <v>54</v>
      </c>
      <c r="G22" s="4">
        <f t="shared" si="0"/>
        <v>70</v>
      </c>
      <c r="H22" t="str">
        <f t="shared" si="2"/>
        <v>54-70</v>
      </c>
      <c r="I22">
        <f t="shared" si="3"/>
        <v>1</v>
      </c>
    </row>
    <row r="23" spans="1:9" x14ac:dyDescent="0.2">
      <c r="A23" t="s">
        <v>53</v>
      </c>
      <c r="B23" s="3">
        <v>54</v>
      </c>
      <c r="C23" s="3">
        <v>69</v>
      </c>
      <c r="D23" s="2">
        <v>60.4</v>
      </c>
      <c r="E23" s="2">
        <v>81</v>
      </c>
      <c r="F23" s="4">
        <f t="shared" si="1"/>
        <v>54</v>
      </c>
      <c r="G23" s="4">
        <f t="shared" si="0"/>
        <v>69</v>
      </c>
      <c r="H23" t="str">
        <f t="shared" si="2"/>
        <v>54-69</v>
      </c>
      <c r="I23">
        <f t="shared" si="3"/>
        <v>1</v>
      </c>
    </row>
    <row r="24" spans="1:9" x14ac:dyDescent="0.2">
      <c r="A24" t="s">
        <v>54</v>
      </c>
      <c r="B24" s="3">
        <v>53</v>
      </c>
      <c r="C24" s="3">
        <v>72</v>
      </c>
      <c r="D24" s="2">
        <v>67.099999999999994</v>
      </c>
      <c r="E24" s="2">
        <v>65.400000000000006</v>
      </c>
      <c r="F24" s="4">
        <f t="shared" si="1"/>
        <v>53</v>
      </c>
      <c r="G24" s="4">
        <f t="shared" si="0"/>
        <v>72</v>
      </c>
      <c r="H24" t="str">
        <f t="shared" si="2"/>
        <v>53-72</v>
      </c>
      <c r="I24">
        <f t="shared" si="3"/>
        <v>1</v>
      </c>
    </row>
    <row r="25" spans="1:9" x14ac:dyDescent="0.2">
      <c r="A25" t="s">
        <v>55</v>
      </c>
      <c r="B25" s="3">
        <v>53</v>
      </c>
      <c r="C25" s="3">
        <v>70</v>
      </c>
      <c r="D25" s="2">
        <v>58</v>
      </c>
      <c r="E25" s="2">
        <v>77.8</v>
      </c>
      <c r="F25" s="4">
        <f t="shared" si="1"/>
        <v>53</v>
      </c>
      <c r="G25" s="4">
        <f t="shared" si="0"/>
        <v>70</v>
      </c>
      <c r="H25" t="str">
        <f t="shared" si="2"/>
        <v>53-70</v>
      </c>
      <c r="I25">
        <f t="shared" si="3"/>
        <v>1</v>
      </c>
    </row>
    <row r="26" spans="1:9" x14ac:dyDescent="0.2">
      <c r="A26" t="s">
        <v>56</v>
      </c>
      <c r="B26" s="3">
        <v>51</v>
      </c>
      <c r="C26" s="3">
        <v>69</v>
      </c>
      <c r="D26" s="2">
        <v>64.7</v>
      </c>
      <c r="E26" s="2">
        <v>60.2</v>
      </c>
      <c r="F26" s="4">
        <v>51.5</v>
      </c>
      <c r="G26" s="4">
        <v>69.5</v>
      </c>
      <c r="H26" t="str">
        <f t="shared" si="2"/>
        <v>51-69</v>
      </c>
      <c r="I26">
        <f t="shared" si="3"/>
        <v>3</v>
      </c>
    </row>
    <row r="27" spans="1:9" x14ac:dyDescent="0.2">
      <c r="A27" t="s">
        <v>57</v>
      </c>
      <c r="B27" s="3">
        <v>51</v>
      </c>
      <c r="C27" s="3">
        <v>70</v>
      </c>
      <c r="D27" s="2">
        <v>59.1</v>
      </c>
      <c r="E27" s="2">
        <v>57.2</v>
      </c>
      <c r="F27" s="4">
        <f t="shared" si="1"/>
        <v>51</v>
      </c>
      <c r="G27" s="4">
        <f t="shared" si="0"/>
        <v>70</v>
      </c>
      <c r="H27" t="str">
        <f t="shared" si="2"/>
        <v>51-70</v>
      </c>
      <c r="I27">
        <f t="shared" si="3"/>
        <v>1</v>
      </c>
    </row>
    <row r="28" spans="1:9" x14ac:dyDescent="0.2">
      <c r="A28" t="s">
        <v>58</v>
      </c>
      <c r="B28" s="3">
        <v>51</v>
      </c>
      <c r="C28" s="3">
        <v>69</v>
      </c>
      <c r="D28" s="2">
        <v>63.5</v>
      </c>
      <c r="E28" s="2">
        <v>55.9</v>
      </c>
      <c r="F28" s="4">
        <f t="shared" si="1"/>
        <v>51</v>
      </c>
      <c r="G28" s="4">
        <f t="shared" si="0"/>
        <v>69</v>
      </c>
      <c r="H28" t="str">
        <f t="shared" si="2"/>
        <v>51-69</v>
      </c>
      <c r="I28">
        <f t="shared" si="3"/>
        <v>3</v>
      </c>
    </row>
    <row r="29" spans="1:9" x14ac:dyDescent="0.2">
      <c r="A29" t="s">
        <v>59</v>
      </c>
      <c r="B29" s="3">
        <v>51</v>
      </c>
      <c r="C29" s="3">
        <v>69</v>
      </c>
      <c r="D29" s="2">
        <v>74.3</v>
      </c>
      <c r="E29" s="2">
        <v>50.3</v>
      </c>
      <c r="F29" s="4">
        <v>50.5</v>
      </c>
      <c r="G29" s="4">
        <v>68.5</v>
      </c>
      <c r="H29" t="str">
        <f t="shared" si="2"/>
        <v>51-69</v>
      </c>
      <c r="I29">
        <f t="shared" si="3"/>
        <v>3</v>
      </c>
    </row>
    <row r="30" spans="1:9" x14ac:dyDescent="0.2">
      <c r="A30" t="s">
        <v>60</v>
      </c>
      <c r="B30" s="3">
        <v>50</v>
      </c>
      <c r="C30" s="3">
        <v>71</v>
      </c>
      <c r="D30" s="2">
        <v>58.3</v>
      </c>
      <c r="E30" s="2">
        <v>65</v>
      </c>
      <c r="F30" s="4">
        <f t="shared" si="1"/>
        <v>50</v>
      </c>
      <c r="G30" s="4">
        <f t="shared" si="0"/>
        <v>71</v>
      </c>
      <c r="H30" t="str">
        <f t="shared" si="2"/>
        <v>50-71</v>
      </c>
      <c r="I30">
        <f t="shared" si="3"/>
        <v>1</v>
      </c>
    </row>
    <row r="31" spans="1:9" x14ac:dyDescent="0.2">
      <c r="A31" t="s">
        <v>61</v>
      </c>
      <c r="B31" s="3">
        <v>50</v>
      </c>
      <c r="C31" s="3">
        <v>67</v>
      </c>
      <c r="D31" s="2">
        <v>53.4</v>
      </c>
      <c r="E31" s="2">
        <v>65.2</v>
      </c>
      <c r="F31" s="4">
        <f t="shared" si="1"/>
        <v>50</v>
      </c>
      <c r="G31" s="4">
        <f t="shared" si="0"/>
        <v>67</v>
      </c>
      <c r="H31" t="str">
        <f t="shared" si="2"/>
        <v>50-67</v>
      </c>
      <c r="I31">
        <f t="shared" si="3"/>
        <v>1</v>
      </c>
    </row>
    <row r="32" spans="1:9" x14ac:dyDescent="0.2">
      <c r="A32" t="s">
        <v>62</v>
      </c>
      <c r="B32" s="3">
        <v>47</v>
      </c>
      <c r="C32" s="3">
        <v>67</v>
      </c>
      <c r="D32" s="2">
        <v>54.5</v>
      </c>
      <c r="E32" s="2">
        <v>46.5</v>
      </c>
      <c r="F32" s="4">
        <f t="shared" si="1"/>
        <v>47</v>
      </c>
      <c r="G32" s="4">
        <f t="shared" si="0"/>
        <v>67</v>
      </c>
      <c r="H32" t="str">
        <f t="shared" si="2"/>
        <v>47-67</v>
      </c>
      <c r="I32">
        <f t="shared" si="3"/>
        <v>1</v>
      </c>
    </row>
    <row r="33" spans="1:9" x14ac:dyDescent="0.2">
      <c r="A33" t="s">
        <v>63</v>
      </c>
      <c r="B33" s="3">
        <v>46</v>
      </c>
      <c r="C33" s="3">
        <v>70</v>
      </c>
      <c r="D33" s="2">
        <v>50.6</v>
      </c>
      <c r="E33" s="2">
        <v>62.5</v>
      </c>
      <c r="F33" s="4">
        <f t="shared" si="1"/>
        <v>46</v>
      </c>
      <c r="G33" s="4">
        <f t="shared" si="0"/>
        <v>70</v>
      </c>
      <c r="H33" t="str">
        <f t="shared" si="2"/>
        <v>46-70</v>
      </c>
      <c r="I33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B90-8D5C-BC46-9138-877626089A22}">
  <dimension ref="C2:M34"/>
  <sheetViews>
    <sheetView workbookViewId="0">
      <selection activeCell="C29" sqref="C29"/>
    </sheetView>
  </sheetViews>
  <sheetFormatPr baseColWidth="10" defaultRowHeight="16" x14ac:dyDescent="0.2"/>
  <cols>
    <col min="2" max="2" width="5.83203125" bestFit="1" customWidth="1"/>
    <col min="3" max="3" width="23.6640625" bestFit="1" customWidth="1"/>
    <col min="4" max="4" width="17.5" bestFit="1" customWidth="1"/>
    <col min="5" max="5" width="7.33203125" bestFit="1" customWidth="1"/>
    <col min="6" max="14" width="6.1640625" bestFit="1" customWidth="1"/>
  </cols>
  <sheetData>
    <row r="2" spans="3:13" x14ac:dyDescent="0.2"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</row>
    <row r="3" spans="3:13" x14ac:dyDescent="0.2">
      <c r="C3" t="s">
        <v>34</v>
      </c>
      <c r="D3" t="s">
        <v>108</v>
      </c>
      <c r="E3">
        <v>410</v>
      </c>
      <c r="F3">
        <v>367</v>
      </c>
      <c r="G3" s="1">
        <v>72.8</v>
      </c>
      <c r="H3" s="1">
        <v>74.5</v>
      </c>
      <c r="I3" s="1">
        <v>74</v>
      </c>
      <c r="J3" s="1">
        <v>73.7</v>
      </c>
      <c r="K3" s="1">
        <v>75.400000000000006</v>
      </c>
      <c r="L3" s="1">
        <v>75.900000000000006</v>
      </c>
      <c r="M3" s="1">
        <v>60.7</v>
      </c>
    </row>
    <row r="4" spans="3:13" x14ac:dyDescent="0.2">
      <c r="C4" t="s">
        <v>47</v>
      </c>
      <c r="D4" t="s">
        <v>109</v>
      </c>
      <c r="E4">
        <v>396</v>
      </c>
      <c r="F4">
        <v>414</v>
      </c>
      <c r="G4" s="1">
        <v>77.7</v>
      </c>
      <c r="H4" s="1">
        <v>76.400000000000006</v>
      </c>
      <c r="I4" s="1">
        <v>83.4</v>
      </c>
      <c r="J4" s="1">
        <v>62.4</v>
      </c>
      <c r="K4" s="1">
        <v>78.3</v>
      </c>
      <c r="L4" s="1">
        <v>61.2</v>
      </c>
      <c r="M4" s="1">
        <v>64.099999999999994</v>
      </c>
    </row>
    <row r="5" spans="3:13" x14ac:dyDescent="0.2">
      <c r="C5" t="s">
        <v>39</v>
      </c>
      <c r="D5" t="s">
        <v>110</v>
      </c>
      <c r="E5">
        <v>491</v>
      </c>
      <c r="F5">
        <v>333</v>
      </c>
      <c r="G5" s="1">
        <v>82.5</v>
      </c>
      <c r="H5" s="1">
        <v>75.2</v>
      </c>
      <c r="I5" s="1">
        <v>71.900000000000006</v>
      </c>
      <c r="J5" s="1">
        <v>70.8</v>
      </c>
      <c r="K5" s="1">
        <v>69.599999999999994</v>
      </c>
      <c r="L5" s="1">
        <v>86.6</v>
      </c>
      <c r="M5" s="1">
        <v>69.8</v>
      </c>
    </row>
    <row r="6" spans="3:13" x14ac:dyDescent="0.2">
      <c r="C6" t="s">
        <v>35</v>
      </c>
      <c r="D6" t="s">
        <v>111</v>
      </c>
      <c r="E6">
        <v>569</v>
      </c>
      <c r="F6">
        <v>440</v>
      </c>
      <c r="G6" s="1">
        <v>91.2</v>
      </c>
      <c r="H6" s="1">
        <v>86.5</v>
      </c>
      <c r="I6" s="1">
        <v>87.7</v>
      </c>
      <c r="J6" s="1">
        <v>73.599999999999994</v>
      </c>
      <c r="K6" s="1">
        <v>86.9</v>
      </c>
      <c r="L6" s="1">
        <v>81.599999999999994</v>
      </c>
      <c r="M6" s="1">
        <v>69.599999999999994</v>
      </c>
    </row>
    <row r="7" spans="3:13" x14ac:dyDescent="0.2">
      <c r="C7" t="s">
        <v>54</v>
      </c>
      <c r="D7" t="s">
        <v>139</v>
      </c>
      <c r="E7">
        <v>350</v>
      </c>
      <c r="F7">
        <v>402</v>
      </c>
      <c r="G7" s="1">
        <v>70.5</v>
      </c>
      <c r="H7" s="1">
        <v>72.8</v>
      </c>
      <c r="I7" s="1">
        <v>65.400000000000006</v>
      </c>
      <c r="J7" s="1">
        <v>67.099999999999994</v>
      </c>
      <c r="K7" s="1">
        <v>71.900000000000006</v>
      </c>
      <c r="L7" s="1">
        <v>81</v>
      </c>
      <c r="M7" s="1">
        <v>65.400000000000006</v>
      </c>
    </row>
    <row r="8" spans="3:13" x14ac:dyDescent="0.2">
      <c r="C8" t="s">
        <v>45</v>
      </c>
      <c r="D8" t="s">
        <v>112</v>
      </c>
      <c r="E8">
        <v>381</v>
      </c>
      <c r="F8">
        <v>391</v>
      </c>
      <c r="G8" s="1">
        <v>84.1</v>
      </c>
      <c r="H8" s="1">
        <v>73.5</v>
      </c>
      <c r="I8" s="1">
        <v>63.7</v>
      </c>
      <c r="J8" s="1">
        <v>59.4</v>
      </c>
      <c r="K8" s="1">
        <v>75.2</v>
      </c>
      <c r="L8" s="1">
        <v>81</v>
      </c>
      <c r="M8" s="1">
        <v>69.5</v>
      </c>
    </row>
    <row r="9" spans="3:13" x14ac:dyDescent="0.2">
      <c r="C9" t="s">
        <v>60</v>
      </c>
      <c r="D9" t="s">
        <v>113</v>
      </c>
      <c r="E9">
        <v>311</v>
      </c>
      <c r="F9">
        <v>424</v>
      </c>
      <c r="G9" s="1">
        <v>71.8</v>
      </c>
      <c r="H9" s="1">
        <v>69.8</v>
      </c>
      <c r="I9" s="1">
        <v>69</v>
      </c>
      <c r="J9" s="1">
        <v>58.3</v>
      </c>
      <c r="K9" s="1">
        <v>71.900000000000006</v>
      </c>
      <c r="L9" s="1">
        <v>67.099999999999994</v>
      </c>
      <c r="M9" s="1">
        <v>65</v>
      </c>
    </row>
    <row r="10" spans="3:13" x14ac:dyDescent="0.2">
      <c r="C10" t="s">
        <v>33</v>
      </c>
      <c r="D10" t="s">
        <v>114</v>
      </c>
      <c r="E10">
        <v>473</v>
      </c>
      <c r="F10">
        <v>478</v>
      </c>
      <c r="G10" s="1">
        <v>89.1</v>
      </c>
      <c r="H10" s="1">
        <v>87.8</v>
      </c>
      <c r="I10" s="1">
        <v>85.2</v>
      </c>
      <c r="J10" s="1">
        <v>84.4</v>
      </c>
      <c r="K10" s="1">
        <v>78.599999999999994</v>
      </c>
      <c r="L10" s="1">
        <v>86.2</v>
      </c>
      <c r="M10" s="1">
        <v>82.6</v>
      </c>
    </row>
    <row r="11" spans="3:13" x14ac:dyDescent="0.2">
      <c r="C11" t="s">
        <v>57</v>
      </c>
      <c r="D11" t="s">
        <v>115</v>
      </c>
      <c r="E11">
        <v>395</v>
      </c>
      <c r="F11">
        <v>473</v>
      </c>
      <c r="G11" s="1">
        <v>71.2</v>
      </c>
      <c r="H11" s="1">
        <v>71.2</v>
      </c>
      <c r="I11" s="1">
        <v>69.2</v>
      </c>
      <c r="J11" s="1">
        <v>59.1</v>
      </c>
      <c r="K11" s="1">
        <v>74.099999999999994</v>
      </c>
      <c r="L11" s="1">
        <v>77.5</v>
      </c>
      <c r="M11" s="1">
        <v>57.2</v>
      </c>
    </row>
    <row r="12" spans="3:13" x14ac:dyDescent="0.2">
      <c r="C12" t="s">
        <v>52</v>
      </c>
      <c r="D12" t="s">
        <v>116</v>
      </c>
      <c r="E12">
        <v>323</v>
      </c>
      <c r="F12">
        <v>446</v>
      </c>
      <c r="G12" s="1">
        <v>73.3</v>
      </c>
      <c r="H12" s="1">
        <v>66.8</v>
      </c>
      <c r="I12" s="1">
        <v>55.9</v>
      </c>
      <c r="J12" s="1">
        <v>62.5</v>
      </c>
      <c r="K12" s="1">
        <v>69.2</v>
      </c>
      <c r="L12" s="1">
        <v>82.9</v>
      </c>
      <c r="M12" s="1">
        <v>58</v>
      </c>
    </row>
    <row r="13" spans="3:13" x14ac:dyDescent="0.2">
      <c r="C13" t="s">
        <v>51</v>
      </c>
      <c r="D13" t="s">
        <v>117</v>
      </c>
      <c r="E13">
        <v>377</v>
      </c>
      <c r="F13">
        <v>519</v>
      </c>
      <c r="G13" s="1">
        <v>70.2</v>
      </c>
      <c r="H13" s="1">
        <v>77.5</v>
      </c>
      <c r="I13" s="1">
        <v>75</v>
      </c>
      <c r="J13" s="1">
        <v>71.900000000000006</v>
      </c>
      <c r="K13" s="1">
        <v>78.2</v>
      </c>
      <c r="L13" s="1">
        <v>66.7</v>
      </c>
      <c r="M13" s="1">
        <v>70.3</v>
      </c>
    </row>
    <row r="14" spans="3:13" x14ac:dyDescent="0.2">
      <c r="C14" t="s">
        <v>32</v>
      </c>
      <c r="D14" t="s">
        <v>118</v>
      </c>
      <c r="E14">
        <v>567</v>
      </c>
      <c r="F14">
        <v>418</v>
      </c>
      <c r="G14" s="1">
        <v>93.2</v>
      </c>
      <c r="H14" s="1">
        <v>90.7</v>
      </c>
      <c r="I14" s="1">
        <v>94.5</v>
      </c>
      <c r="J14" s="1">
        <v>80.2</v>
      </c>
      <c r="K14" s="1">
        <v>79.3</v>
      </c>
      <c r="L14" s="1">
        <v>87.7</v>
      </c>
      <c r="M14" s="1">
        <v>75.5</v>
      </c>
    </row>
    <row r="15" spans="3:13" x14ac:dyDescent="0.2">
      <c r="C15" t="s">
        <v>50</v>
      </c>
      <c r="D15" t="s">
        <v>119</v>
      </c>
      <c r="E15">
        <v>384</v>
      </c>
      <c r="F15">
        <v>464</v>
      </c>
      <c r="G15" s="1">
        <v>75.599999999999994</v>
      </c>
      <c r="H15" s="1">
        <v>82.6</v>
      </c>
      <c r="I15" s="1">
        <v>91.1</v>
      </c>
      <c r="J15" s="1">
        <v>72.099999999999994</v>
      </c>
      <c r="K15" s="1">
        <v>81.8</v>
      </c>
      <c r="L15" s="1">
        <v>74.599999999999994</v>
      </c>
      <c r="M15" s="1">
        <v>59.3</v>
      </c>
    </row>
    <row r="16" spans="3:13" x14ac:dyDescent="0.2">
      <c r="C16" t="s">
        <v>43</v>
      </c>
      <c r="D16" t="s">
        <v>120</v>
      </c>
      <c r="E16">
        <v>475</v>
      </c>
      <c r="F16">
        <v>389</v>
      </c>
      <c r="G16" s="1">
        <v>90.4</v>
      </c>
      <c r="H16" s="1">
        <v>82.4</v>
      </c>
      <c r="I16" s="1">
        <v>76.7</v>
      </c>
      <c r="J16" s="1">
        <v>72.2</v>
      </c>
      <c r="K16" s="1">
        <v>77.099999999999994</v>
      </c>
      <c r="L16" s="1">
        <v>86.9</v>
      </c>
      <c r="M16" s="1">
        <v>79.2</v>
      </c>
    </row>
    <row r="17" spans="3:13" x14ac:dyDescent="0.2">
      <c r="C17" t="s">
        <v>56</v>
      </c>
      <c r="D17" t="s">
        <v>121</v>
      </c>
      <c r="E17">
        <v>306</v>
      </c>
      <c r="F17">
        <v>492</v>
      </c>
      <c r="G17" s="1">
        <v>63.4</v>
      </c>
      <c r="H17" s="1">
        <v>69.099999999999994</v>
      </c>
      <c r="I17" s="1">
        <v>60.8</v>
      </c>
      <c r="J17" s="1">
        <v>64.7</v>
      </c>
      <c r="K17" s="1">
        <v>71.5</v>
      </c>
      <c r="L17" s="1">
        <v>75.5</v>
      </c>
      <c r="M17" s="1">
        <v>60.2</v>
      </c>
    </row>
    <row r="18" spans="3:13" x14ac:dyDescent="0.2">
      <c r="C18" t="s">
        <v>37</v>
      </c>
      <c r="D18" t="s">
        <v>122</v>
      </c>
      <c r="E18">
        <v>542</v>
      </c>
      <c r="F18">
        <v>434</v>
      </c>
      <c r="G18" s="1">
        <v>88.9</v>
      </c>
      <c r="H18" s="1">
        <v>86.6</v>
      </c>
      <c r="I18" s="1">
        <v>90</v>
      </c>
      <c r="J18" s="1">
        <v>70.3</v>
      </c>
      <c r="K18" s="1">
        <v>85.1</v>
      </c>
      <c r="L18" s="1">
        <v>85.6</v>
      </c>
      <c r="M18" s="1">
        <v>71</v>
      </c>
    </row>
    <row r="19" spans="3:13" x14ac:dyDescent="0.2">
      <c r="C19" t="s">
        <v>41</v>
      </c>
      <c r="D19" t="s">
        <v>123</v>
      </c>
      <c r="E19">
        <v>434</v>
      </c>
      <c r="F19">
        <v>478</v>
      </c>
      <c r="G19" s="1">
        <v>73.3</v>
      </c>
      <c r="H19" s="1">
        <v>79.3</v>
      </c>
      <c r="I19" s="1">
        <v>84.9</v>
      </c>
      <c r="J19" s="1">
        <v>67.2</v>
      </c>
      <c r="K19" s="1">
        <v>80.7</v>
      </c>
      <c r="L19" s="1">
        <v>77.8</v>
      </c>
      <c r="M19" s="1">
        <v>59.3</v>
      </c>
    </row>
    <row r="20" spans="3:13" x14ac:dyDescent="0.2">
      <c r="C20" t="s">
        <v>62</v>
      </c>
      <c r="D20" t="s">
        <v>124</v>
      </c>
      <c r="E20">
        <v>384</v>
      </c>
      <c r="F20">
        <v>426</v>
      </c>
      <c r="G20" s="1">
        <v>74.900000000000006</v>
      </c>
      <c r="H20" s="1">
        <v>71.599999999999994</v>
      </c>
      <c r="I20" s="1">
        <v>77.599999999999994</v>
      </c>
      <c r="J20" s="1">
        <v>54.5</v>
      </c>
      <c r="K20" s="1">
        <v>78.3</v>
      </c>
      <c r="L20" s="1">
        <v>75.7</v>
      </c>
      <c r="M20" s="1">
        <v>46.5</v>
      </c>
    </row>
    <row r="21" spans="3:13" x14ac:dyDescent="0.2">
      <c r="C21" t="s">
        <v>38</v>
      </c>
      <c r="D21" t="s">
        <v>125</v>
      </c>
      <c r="E21">
        <v>420</v>
      </c>
      <c r="F21">
        <v>348</v>
      </c>
      <c r="G21" s="1">
        <v>92.3</v>
      </c>
      <c r="H21" s="1">
        <v>79.7</v>
      </c>
      <c r="I21" s="1">
        <v>72</v>
      </c>
      <c r="J21" s="1">
        <v>70.8</v>
      </c>
      <c r="K21" s="1">
        <v>75.400000000000006</v>
      </c>
      <c r="L21" s="1">
        <v>80.400000000000006</v>
      </c>
      <c r="M21" s="1">
        <v>78.7</v>
      </c>
    </row>
    <row r="22" spans="3:13" x14ac:dyDescent="0.2">
      <c r="C22" t="s">
        <v>58</v>
      </c>
      <c r="D22" t="s">
        <v>126</v>
      </c>
      <c r="E22">
        <v>404</v>
      </c>
      <c r="F22">
        <v>338</v>
      </c>
      <c r="G22" s="1">
        <v>77</v>
      </c>
      <c r="H22" s="1">
        <v>72.7</v>
      </c>
      <c r="I22" s="1">
        <v>68.7</v>
      </c>
      <c r="J22" s="1">
        <v>63.5</v>
      </c>
      <c r="K22" s="1">
        <v>76.5</v>
      </c>
      <c r="L22" s="1">
        <v>77.099999999999994</v>
      </c>
      <c r="M22" s="1">
        <v>55.9</v>
      </c>
    </row>
    <row r="23" spans="3:13" x14ac:dyDescent="0.2">
      <c r="C23" t="s">
        <v>49</v>
      </c>
      <c r="D23" t="s">
        <v>127</v>
      </c>
      <c r="E23">
        <v>430</v>
      </c>
      <c r="F23">
        <v>475</v>
      </c>
      <c r="G23" s="1">
        <v>78.5</v>
      </c>
      <c r="H23" s="1">
        <v>84.3</v>
      </c>
      <c r="I23" s="1">
        <v>80.7</v>
      </c>
      <c r="J23" s="1">
        <v>55.7</v>
      </c>
      <c r="K23" s="1">
        <v>89.9</v>
      </c>
      <c r="L23" s="1">
        <v>91.4</v>
      </c>
      <c r="M23" s="1">
        <v>65.7</v>
      </c>
    </row>
    <row r="24" spans="3:13" x14ac:dyDescent="0.2">
      <c r="C24" t="s">
        <v>44</v>
      </c>
      <c r="D24" t="s">
        <v>128</v>
      </c>
      <c r="E24">
        <v>326</v>
      </c>
      <c r="F24">
        <v>353</v>
      </c>
      <c r="G24" s="1">
        <v>79.5</v>
      </c>
      <c r="H24" s="1">
        <v>76.099999999999994</v>
      </c>
      <c r="I24" s="1">
        <v>64.900000000000006</v>
      </c>
      <c r="J24" s="1">
        <v>67.7</v>
      </c>
      <c r="K24" s="1">
        <v>70.599999999999994</v>
      </c>
      <c r="L24" s="1">
        <v>83</v>
      </c>
      <c r="M24" s="1">
        <v>76.2</v>
      </c>
    </row>
    <row r="25" spans="3:13" x14ac:dyDescent="0.2">
      <c r="C25" t="s">
        <v>36</v>
      </c>
      <c r="D25" t="s">
        <v>129</v>
      </c>
      <c r="E25">
        <v>523</v>
      </c>
      <c r="F25">
        <v>376</v>
      </c>
      <c r="G25" s="1">
        <v>91</v>
      </c>
      <c r="H25" s="1">
        <v>79.8</v>
      </c>
      <c r="I25" s="1">
        <v>69.7</v>
      </c>
      <c r="J25" s="1">
        <v>70</v>
      </c>
      <c r="K25" s="1">
        <v>78</v>
      </c>
      <c r="L25" s="1">
        <v>86.8</v>
      </c>
      <c r="M25" s="1">
        <v>74.3</v>
      </c>
    </row>
    <row r="26" spans="3:13" x14ac:dyDescent="0.2">
      <c r="C26" t="s">
        <v>63</v>
      </c>
      <c r="D26" t="s">
        <v>130</v>
      </c>
      <c r="E26">
        <v>280</v>
      </c>
      <c r="F26">
        <v>357</v>
      </c>
      <c r="G26" s="1">
        <v>75</v>
      </c>
      <c r="H26" s="1">
        <v>70</v>
      </c>
      <c r="I26" s="1">
        <v>73.5</v>
      </c>
      <c r="J26" s="1">
        <v>50.6</v>
      </c>
      <c r="K26" s="1">
        <v>70.900000000000006</v>
      </c>
      <c r="L26" s="1">
        <v>73.8</v>
      </c>
      <c r="M26" s="1">
        <v>62.5</v>
      </c>
    </row>
    <row r="27" spans="3:13" x14ac:dyDescent="0.2">
      <c r="C27" t="s">
        <v>61</v>
      </c>
      <c r="D27" t="s">
        <v>131</v>
      </c>
      <c r="E27">
        <v>243</v>
      </c>
      <c r="F27">
        <v>457</v>
      </c>
      <c r="G27" s="1">
        <v>64.099999999999994</v>
      </c>
      <c r="H27" s="1">
        <v>64.2</v>
      </c>
      <c r="I27" s="1">
        <v>53.1</v>
      </c>
      <c r="J27" s="1">
        <v>53.4</v>
      </c>
      <c r="K27" s="1">
        <v>66.3</v>
      </c>
      <c r="L27" s="1">
        <v>75.2</v>
      </c>
      <c r="M27" s="1">
        <v>65.2</v>
      </c>
    </row>
    <row r="28" spans="3:13" x14ac:dyDescent="0.2">
      <c r="C28" t="s">
        <v>42</v>
      </c>
      <c r="D28" t="s">
        <v>132</v>
      </c>
      <c r="E28">
        <v>334</v>
      </c>
      <c r="F28">
        <v>418</v>
      </c>
      <c r="G28" s="1">
        <v>70.400000000000006</v>
      </c>
      <c r="H28" s="1">
        <v>67.3</v>
      </c>
      <c r="I28" s="1">
        <v>58.4</v>
      </c>
      <c r="J28" s="1">
        <v>67.5</v>
      </c>
      <c r="K28" s="1">
        <v>65.599999999999994</v>
      </c>
      <c r="L28" s="1">
        <v>75</v>
      </c>
      <c r="M28" s="1">
        <v>67.099999999999994</v>
      </c>
    </row>
    <row r="29" spans="3:13" x14ac:dyDescent="0.2">
      <c r="C29" t="s">
        <v>59</v>
      </c>
      <c r="D29" t="s">
        <v>133</v>
      </c>
      <c r="E29">
        <v>453</v>
      </c>
      <c r="F29">
        <v>360</v>
      </c>
      <c r="G29" s="1">
        <v>83.9</v>
      </c>
      <c r="H29" s="1">
        <v>69.599999999999994</v>
      </c>
      <c r="I29" s="1">
        <v>69.900000000000006</v>
      </c>
      <c r="J29" s="1">
        <v>74.3</v>
      </c>
      <c r="K29" s="1">
        <v>69.900000000000006</v>
      </c>
      <c r="L29" s="1">
        <v>66.7</v>
      </c>
      <c r="M29" s="1">
        <v>50.3</v>
      </c>
    </row>
    <row r="30" spans="3:13" x14ac:dyDescent="0.2">
      <c r="C30" t="s">
        <v>53</v>
      </c>
      <c r="D30" t="s">
        <v>134</v>
      </c>
      <c r="E30">
        <v>376</v>
      </c>
      <c r="F30">
        <v>390</v>
      </c>
      <c r="G30" s="1">
        <v>86</v>
      </c>
      <c r="H30" s="1">
        <v>78.900000000000006</v>
      </c>
      <c r="I30" s="1">
        <v>61.5</v>
      </c>
      <c r="J30" s="1">
        <v>60.4</v>
      </c>
      <c r="K30" s="1">
        <v>82.1</v>
      </c>
      <c r="L30" s="1">
        <v>80</v>
      </c>
      <c r="M30" s="1">
        <v>81</v>
      </c>
    </row>
    <row r="31" spans="3:13" x14ac:dyDescent="0.2">
      <c r="C31" t="s">
        <v>40</v>
      </c>
      <c r="D31" t="s">
        <v>135</v>
      </c>
      <c r="E31">
        <v>479</v>
      </c>
      <c r="F31">
        <v>401</v>
      </c>
      <c r="G31" s="1">
        <v>90</v>
      </c>
      <c r="H31" s="1">
        <v>81.900000000000006</v>
      </c>
      <c r="I31" s="1">
        <v>88.8</v>
      </c>
      <c r="J31" s="1">
        <v>64.400000000000006</v>
      </c>
      <c r="K31" s="1">
        <v>79</v>
      </c>
      <c r="L31" s="1">
        <v>81.8</v>
      </c>
      <c r="M31" s="1">
        <v>72.3</v>
      </c>
    </row>
    <row r="32" spans="3:13" x14ac:dyDescent="0.2">
      <c r="C32" t="s">
        <v>48</v>
      </c>
      <c r="D32" t="s">
        <v>136</v>
      </c>
      <c r="E32">
        <v>615</v>
      </c>
      <c r="F32">
        <v>433</v>
      </c>
      <c r="G32" s="1">
        <v>93</v>
      </c>
      <c r="H32" s="1">
        <v>86.3</v>
      </c>
      <c r="I32" s="1">
        <v>92</v>
      </c>
      <c r="J32" s="1">
        <v>68.099999999999994</v>
      </c>
      <c r="K32" s="1">
        <v>81.599999999999994</v>
      </c>
      <c r="L32" s="1">
        <v>83.8</v>
      </c>
      <c r="M32" s="1">
        <v>71.3</v>
      </c>
    </row>
    <row r="33" spans="3:13" x14ac:dyDescent="0.2">
      <c r="C33" t="s">
        <v>55</v>
      </c>
      <c r="D33" t="s">
        <v>137</v>
      </c>
      <c r="E33">
        <v>504</v>
      </c>
      <c r="F33">
        <v>459</v>
      </c>
      <c r="G33" s="1">
        <v>90.9</v>
      </c>
      <c r="H33" s="1">
        <v>89.3</v>
      </c>
      <c r="I33" s="1">
        <v>85.5</v>
      </c>
      <c r="J33" s="1">
        <v>58</v>
      </c>
      <c r="K33" s="1">
        <v>88.2</v>
      </c>
      <c r="L33" s="1">
        <v>91.9</v>
      </c>
      <c r="M33" s="1">
        <v>77.8</v>
      </c>
    </row>
    <row r="34" spans="3:13" x14ac:dyDescent="0.2">
      <c r="C34" t="s">
        <v>46</v>
      </c>
      <c r="D34" t="s">
        <v>138</v>
      </c>
      <c r="E34">
        <v>358</v>
      </c>
      <c r="F34">
        <v>360</v>
      </c>
      <c r="G34" s="1">
        <v>82.6</v>
      </c>
      <c r="H34" s="1">
        <v>72.5</v>
      </c>
      <c r="I34" s="1">
        <v>64.900000000000006</v>
      </c>
      <c r="J34" s="1">
        <v>77.7</v>
      </c>
      <c r="K34" s="1">
        <v>66.599999999999994</v>
      </c>
      <c r="L34" s="1">
        <v>77.099999999999994</v>
      </c>
      <c r="M34" s="1">
        <v>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2021-06-06T13:19:21Z</dcterms:created>
  <dcterms:modified xsi:type="dcterms:W3CDTF">2021-06-06T13:49:35Z</dcterms:modified>
</cp:coreProperties>
</file>