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ghart/OneDrive/Development/Projects/NFLDraftData/data/"/>
    </mc:Choice>
  </mc:AlternateContent>
  <xr:revisionPtr revIDLastSave="0" documentId="13_ncr:1_{6ABC69B0-AB7E-3448-A817-E5D86F17BBE0}" xr6:coauthVersionLast="47" xr6:coauthVersionMax="47" xr10:uidLastSave="{00000000-0000-0000-0000-000000000000}"/>
  <bookViews>
    <workbookView xWindow="1480" yWindow="2640" windowWidth="34360" windowHeight="18840" xr2:uid="{00000000-000D-0000-FFFF-FFFF00000000}"/>
  </bookViews>
  <sheets>
    <sheet name="qb-stats" sheetId="3" r:id="rId1"/>
    <sheet name="AV" sheetId="4" r:id="rId2"/>
    <sheet name="CPOE" sheetId="2" r:id="rId3"/>
  </sheets>
  <definedNames>
    <definedName name="_xlnm._FilterDatabase" localSheetId="0" hidden="1">'qb-stats'!$A$1:$V$258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67" i="3" l="1"/>
  <c r="H258" i="3" l="1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Y207" i="4"/>
  <c r="Y2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190" i="4"/>
  <c r="Y191" i="4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8" i="4"/>
  <c r="Y209" i="4"/>
  <c r="Y210" i="4"/>
  <c r="Y211" i="4"/>
  <c r="Y212" i="4"/>
  <c r="Y213" i="4"/>
  <c r="Y214" i="4"/>
  <c r="Y215" i="4"/>
  <c r="Y216" i="4"/>
  <c r="Y217" i="4"/>
  <c r="Y218" i="4"/>
  <c r="Y219" i="4"/>
  <c r="Y220" i="4"/>
  <c r="Y221" i="4"/>
  <c r="Y222" i="4"/>
  <c r="Y223" i="4"/>
  <c r="Y224" i="4"/>
  <c r="Y225" i="4"/>
  <c r="Y226" i="4"/>
  <c r="Y227" i="4"/>
  <c r="Y228" i="4"/>
  <c r="Y229" i="4"/>
  <c r="Y230" i="4"/>
  <c r="Y231" i="4"/>
  <c r="Y232" i="4"/>
  <c r="Y233" i="4"/>
  <c r="Y234" i="4"/>
  <c r="Y235" i="4"/>
  <c r="Y236" i="4"/>
  <c r="Y237" i="4"/>
  <c r="Y238" i="4"/>
  <c r="Y239" i="4"/>
  <c r="Y240" i="4"/>
  <c r="Y241" i="4"/>
  <c r="Y242" i="4"/>
  <c r="Y243" i="4"/>
  <c r="Y244" i="4"/>
  <c r="Y245" i="4"/>
  <c r="Y246" i="4"/>
  <c r="Y247" i="4"/>
  <c r="Y248" i="4"/>
  <c r="Y249" i="4"/>
  <c r="Y250" i="4"/>
  <c r="Y251" i="4"/>
  <c r="Y252" i="4"/>
  <c r="Y253" i="4"/>
  <c r="Y254" i="4"/>
  <c r="Y255" i="4"/>
  <c r="Y256" i="4"/>
  <c r="Y257" i="4"/>
  <c r="Y258" i="4"/>
  <c r="Y259" i="4"/>
  <c r="Y260" i="4"/>
  <c r="Y261" i="4"/>
  <c r="Y262" i="4"/>
  <c r="Y263" i="4"/>
  <c r="Y264" i="4"/>
  <c r="Y265" i="4"/>
  <c r="Y266" i="4"/>
  <c r="Y267" i="4"/>
  <c r="Y268" i="4"/>
  <c r="Y269" i="4"/>
  <c r="Y270" i="4"/>
  <c r="Y271" i="4"/>
  <c r="Y272" i="4"/>
  <c r="Y273" i="4"/>
  <c r="Y274" i="4"/>
  <c r="Y275" i="4"/>
  <c r="Y276" i="4"/>
  <c r="Y277" i="4"/>
  <c r="Y278" i="4"/>
  <c r="Y279" i="4"/>
  <c r="Y280" i="4"/>
  <c r="Y281" i="4"/>
  <c r="Y282" i="4"/>
  <c r="Y283" i="4"/>
  <c r="Y284" i="4"/>
  <c r="Y285" i="4"/>
  <c r="Y286" i="4"/>
  <c r="Y287" i="4"/>
  <c r="Y288" i="4"/>
  <c r="Y289" i="4"/>
  <c r="Y290" i="4"/>
  <c r="Y291" i="4"/>
  <c r="Y292" i="4"/>
  <c r="Y293" i="4"/>
  <c r="Y294" i="4"/>
  <c r="Y295" i="4"/>
  <c r="Y296" i="4"/>
  <c r="Y297" i="4"/>
  <c r="Y298" i="4"/>
  <c r="Y299" i="4"/>
  <c r="Y300" i="4"/>
  <c r="Y301" i="4"/>
  <c r="Y302" i="4"/>
  <c r="Y303" i="4"/>
  <c r="Y304" i="4"/>
  <c r="Y305" i="4"/>
  <c r="Y306" i="4"/>
  <c r="Y307" i="4"/>
  <c r="Y308" i="4"/>
  <c r="Y309" i="4"/>
  <c r="Y310" i="4"/>
  <c r="Y311" i="4"/>
  <c r="Y312" i="4"/>
  <c r="Y313" i="4"/>
  <c r="Y314" i="4"/>
  <c r="Y315" i="4"/>
  <c r="Y316" i="4"/>
  <c r="Y317" i="4"/>
  <c r="Y318" i="4"/>
  <c r="Y319" i="4"/>
  <c r="Y320" i="4"/>
  <c r="Y321" i="4"/>
  <c r="Y322" i="4"/>
  <c r="Y323" i="4"/>
  <c r="Y324" i="4"/>
  <c r="Y325" i="4"/>
  <c r="Y326" i="4"/>
  <c r="Y327" i="4"/>
  <c r="Y328" i="4"/>
  <c r="Y329" i="4"/>
  <c r="Y330" i="4"/>
  <c r="Y331" i="4"/>
  <c r="Y332" i="4"/>
  <c r="Y333" i="4"/>
  <c r="Y334" i="4"/>
  <c r="Y335" i="4"/>
  <c r="Y336" i="4"/>
  <c r="Y337" i="4"/>
  <c r="Y338" i="4"/>
  <c r="Y339" i="4"/>
  <c r="Y340" i="4"/>
  <c r="Y341" i="4"/>
  <c r="Y342" i="4"/>
  <c r="Y343" i="4"/>
  <c r="Y344" i="4"/>
  <c r="Y345" i="4"/>
  <c r="Y346" i="4"/>
  <c r="Y347" i="4"/>
  <c r="Y348" i="4"/>
  <c r="Y349" i="4"/>
  <c r="Y350" i="4"/>
  <c r="Y351" i="4"/>
  <c r="Y352" i="4"/>
  <c r="Y353" i="4"/>
  <c r="Y354" i="4"/>
  <c r="Y355" i="4"/>
  <c r="Y356" i="4"/>
  <c r="Y357" i="4"/>
  <c r="Y358" i="4"/>
  <c r="Y359" i="4"/>
  <c r="Y360" i="4"/>
  <c r="Y361" i="4"/>
  <c r="Y362" i="4"/>
  <c r="Y363" i="4"/>
  <c r="Y364" i="4"/>
  <c r="Y365" i="4"/>
  <c r="Y366" i="4"/>
  <c r="Y367" i="4"/>
  <c r="Y368" i="4"/>
  <c r="Y369" i="4"/>
  <c r="Y370" i="4"/>
  <c r="Y371" i="4"/>
  <c r="Y372" i="4"/>
  <c r="Y373" i="4"/>
  <c r="Y374" i="4"/>
  <c r="Y375" i="4"/>
  <c r="Y376" i="4"/>
  <c r="Y377" i="4"/>
  <c r="Y378" i="4"/>
  <c r="Y379" i="4"/>
  <c r="Y380" i="4"/>
  <c r="Y381" i="4"/>
  <c r="Y382" i="4"/>
  <c r="Y383" i="4"/>
  <c r="Y384" i="4"/>
  <c r="Y385" i="4"/>
  <c r="Y386" i="4"/>
  <c r="Y387" i="4"/>
  <c r="Y388" i="4"/>
  <c r="Y389" i="4"/>
  <c r="Y390" i="4"/>
  <c r="Y391" i="4"/>
  <c r="Y392" i="4"/>
  <c r="Y393" i="4"/>
  <c r="Y394" i="4"/>
  <c r="Y395" i="4"/>
  <c r="Y396" i="4"/>
  <c r="Y397" i="4"/>
  <c r="Y398" i="4"/>
  <c r="Y399" i="4"/>
  <c r="Y400" i="4"/>
  <c r="Y401" i="4"/>
  <c r="Y402" i="4"/>
  <c r="Y403" i="4"/>
  <c r="Y404" i="4"/>
  <c r="Y405" i="4"/>
  <c r="Y406" i="4"/>
  <c r="Y407" i="4"/>
  <c r="Y408" i="4"/>
  <c r="Y409" i="4"/>
  <c r="Y410" i="4"/>
  <c r="Y411" i="4"/>
  <c r="Y412" i="4"/>
  <c r="Y413" i="4"/>
  <c r="Y414" i="4"/>
  <c r="Y415" i="4"/>
  <c r="Y416" i="4"/>
  <c r="Y417" i="4"/>
  <c r="Y418" i="4"/>
  <c r="Y419" i="4"/>
  <c r="Y420" i="4"/>
  <c r="Y421" i="4"/>
  <c r="Y422" i="4"/>
  <c r="Y423" i="4"/>
  <c r="Y424" i="4"/>
  <c r="Y425" i="4"/>
  <c r="Y426" i="4"/>
  <c r="Y427" i="4"/>
  <c r="Y428" i="4"/>
  <c r="Y429" i="4"/>
  <c r="Y430" i="4"/>
  <c r="Y431" i="4"/>
  <c r="Y432" i="4"/>
  <c r="Y433" i="4"/>
  <c r="Y434" i="4"/>
  <c r="Y435" i="4"/>
  <c r="Y436" i="4"/>
  <c r="Y437" i="4"/>
  <c r="Y438" i="4"/>
  <c r="Y439" i="4"/>
  <c r="Y440" i="4"/>
  <c r="Y441" i="4"/>
  <c r="Y442" i="4"/>
  <c r="Y443" i="4"/>
  <c r="Y444" i="4"/>
  <c r="Y445" i="4"/>
  <c r="Y446" i="4"/>
  <c r="Y447" i="4"/>
  <c r="Y448" i="4"/>
  <c r="Y449" i="4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O15" i="3" l="1"/>
  <c r="AA15" i="3" s="1"/>
  <c r="Y15" i="3"/>
  <c r="O27" i="3"/>
  <c r="AA27" i="3" s="1"/>
  <c r="Y27" i="3"/>
  <c r="Y39" i="3"/>
  <c r="V51" i="3"/>
  <c r="W51" i="3" s="1"/>
  <c r="Y51" i="3"/>
  <c r="Y63" i="3"/>
  <c r="Y75" i="3"/>
  <c r="Y87" i="3"/>
  <c r="Y99" i="3"/>
  <c r="Y111" i="3"/>
  <c r="Y123" i="3"/>
  <c r="Y135" i="3"/>
  <c r="Y147" i="3"/>
  <c r="Y159" i="3"/>
  <c r="Y171" i="3"/>
  <c r="Y183" i="3"/>
  <c r="Y195" i="3"/>
  <c r="Y207" i="3"/>
  <c r="Y219" i="3"/>
  <c r="Y231" i="3"/>
  <c r="Y243" i="3"/>
  <c r="Y255" i="3"/>
  <c r="Y16" i="3"/>
  <c r="U28" i="3"/>
  <c r="Y28" i="3"/>
  <c r="V40" i="3"/>
  <c r="W40" i="3" s="1"/>
  <c r="Y40" i="3"/>
  <c r="Y52" i="3"/>
  <c r="Y64" i="3"/>
  <c r="Y76" i="3"/>
  <c r="Y88" i="3"/>
  <c r="Y100" i="3"/>
  <c r="Y112" i="3"/>
  <c r="Y124" i="3"/>
  <c r="Y136" i="3"/>
  <c r="Y148" i="3"/>
  <c r="Y160" i="3"/>
  <c r="Y172" i="3"/>
  <c r="Y184" i="3"/>
  <c r="Y196" i="3"/>
  <c r="Y208" i="3"/>
  <c r="Y220" i="3"/>
  <c r="Y232" i="3"/>
  <c r="Y244" i="3"/>
  <c r="Y256" i="3"/>
  <c r="U65" i="3"/>
  <c r="Y65" i="3"/>
  <c r="Y161" i="3"/>
  <c r="Y197" i="3"/>
  <c r="Y209" i="3"/>
  <c r="Y221" i="3"/>
  <c r="Y233" i="3"/>
  <c r="Y245" i="3"/>
  <c r="Y257" i="3"/>
  <c r="Y89" i="3"/>
  <c r="Y6" i="3"/>
  <c r="Y42" i="3"/>
  <c r="Y54" i="3"/>
  <c r="Y66" i="3"/>
  <c r="Y78" i="3"/>
  <c r="Y90" i="3"/>
  <c r="Y102" i="3"/>
  <c r="Y114" i="3"/>
  <c r="Y126" i="3"/>
  <c r="Y138" i="3"/>
  <c r="Y150" i="3"/>
  <c r="Y162" i="3"/>
  <c r="Y174" i="3"/>
  <c r="Y186" i="3"/>
  <c r="Y198" i="3"/>
  <c r="Y210" i="3"/>
  <c r="Y222" i="3"/>
  <c r="Y234" i="3"/>
  <c r="Y246" i="3"/>
  <c r="Y258" i="3"/>
  <c r="Y77" i="3"/>
  <c r="U18" i="3"/>
  <c r="Y18" i="3"/>
  <c r="Y7" i="3"/>
  <c r="M19" i="3"/>
  <c r="Y19" i="3"/>
  <c r="Y31" i="3"/>
  <c r="V43" i="3"/>
  <c r="W43" i="3" s="1"/>
  <c r="Y43" i="3"/>
  <c r="V55" i="3"/>
  <c r="W55" i="3" s="1"/>
  <c r="Y55" i="3"/>
  <c r="Y67" i="3"/>
  <c r="Y79" i="3"/>
  <c r="Y91" i="3"/>
  <c r="Y103" i="3"/>
  <c r="Y115" i="3"/>
  <c r="Y127" i="3"/>
  <c r="Y139" i="3"/>
  <c r="Y151" i="3"/>
  <c r="Y163" i="3"/>
  <c r="Y175" i="3"/>
  <c r="Y187" i="3"/>
  <c r="Y199" i="3"/>
  <c r="Y211" i="3"/>
  <c r="Y223" i="3"/>
  <c r="Y235" i="3"/>
  <c r="Y247" i="3"/>
  <c r="U4" i="3"/>
  <c r="Y4" i="3"/>
  <c r="Y125" i="3"/>
  <c r="U8" i="3"/>
  <c r="Y8" i="3"/>
  <c r="U20" i="3"/>
  <c r="Y20" i="3"/>
  <c r="V32" i="3"/>
  <c r="W32" i="3" s="1"/>
  <c r="Y32" i="3"/>
  <c r="Y44" i="3"/>
  <c r="Y56" i="3"/>
  <c r="Y68" i="3"/>
  <c r="Y80" i="3"/>
  <c r="Y92" i="3"/>
  <c r="Y104" i="3"/>
  <c r="Y116" i="3"/>
  <c r="Y128" i="3"/>
  <c r="Y140" i="3"/>
  <c r="Y152" i="3"/>
  <c r="Y164" i="3"/>
  <c r="Y176" i="3"/>
  <c r="Y188" i="3"/>
  <c r="Y200" i="3"/>
  <c r="Y212" i="3"/>
  <c r="Y224" i="3"/>
  <c r="Y236" i="3"/>
  <c r="Y248" i="3"/>
  <c r="Y53" i="3"/>
  <c r="Y173" i="3"/>
  <c r="Y45" i="3"/>
  <c r="Y57" i="3"/>
  <c r="Y69" i="3"/>
  <c r="U81" i="3"/>
  <c r="Y81" i="3"/>
  <c r="Y93" i="3"/>
  <c r="Y105" i="3"/>
  <c r="Y117" i="3"/>
  <c r="Y129" i="3"/>
  <c r="Y141" i="3"/>
  <c r="Y153" i="3"/>
  <c r="Y165" i="3"/>
  <c r="Y177" i="3"/>
  <c r="Y189" i="3"/>
  <c r="Y201" i="3"/>
  <c r="Y213" i="3"/>
  <c r="Y225" i="3"/>
  <c r="Y237" i="3"/>
  <c r="Y249" i="3"/>
  <c r="Y29" i="3"/>
  <c r="Y137" i="3"/>
  <c r="Y21" i="3"/>
  <c r="Y58" i="3"/>
  <c r="Y70" i="3"/>
  <c r="Y82" i="3"/>
  <c r="Y94" i="3"/>
  <c r="Y106" i="3"/>
  <c r="Y118" i="3"/>
  <c r="Y130" i="3"/>
  <c r="Y142" i="3"/>
  <c r="Y154" i="3"/>
  <c r="Y166" i="3"/>
  <c r="Y178" i="3"/>
  <c r="Y190" i="3"/>
  <c r="Y202" i="3"/>
  <c r="Y214" i="3"/>
  <c r="Y226" i="3"/>
  <c r="Y238" i="3"/>
  <c r="Y250" i="3"/>
  <c r="K3" i="3"/>
  <c r="Y3" i="3"/>
  <c r="Y101" i="3"/>
  <c r="Y30" i="3"/>
  <c r="U22" i="3"/>
  <c r="Y22" i="3"/>
  <c r="U11" i="3"/>
  <c r="Y11" i="3"/>
  <c r="Y23" i="3"/>
  <c r="Y35" i="3"/>
  <c r="V47" i="3"/>
  <c r="W47" i="3" s="1"/>
  <c r="Y47" i="3"/>
  <c r="V59" i="3"/>
  <c r="W59" i="3" s="1"/>
  <c r="Y59" i="3"/>
  <c r="Y71" i="3"/>
  <c r="Y83" i="3"/>
  <c r="Y95" i="3"/>
  <c r="Y107" i="3"/>
  <c r="Y119" i="3"/>
  <c r="Y131" i="3"/>
  <c r="Y143" i="3"/>
  <c r="Y155" i="3"/>
  <c r="Y167" i="3"/>
  <c r="Y179" i="3"/>
  <c r="Y191" i="3"/>
  <c r="Y203" i="3"/>
  <c r="Y215" i="3"/>
  <c r="Y227" i="3"/>
  <c r="Y239" i="3"/>
  <c r="Y251" i="3"/>
  <c r="Y5" i="3"/>
  <c r="Y113" i="3"/>
  <c r="Y9" i="3"/>
  <c r="Y34" i="3"/>
  <c r="Y12" i="3"/>
  <c r="Y24" i="3"/>
  <c r="V36" i="3"/>
  <c r="W36" i="3" s="1"/>
  <c r="Y36" i="3"/>
  <c r="Y48" i="3"/>
  <c r="Y60" i="3"/>
  <c r="Y72" i="3"/>
  <c r="Y84" i="3"/>
  <c r="Y96" i="3"/>
  <c r="Y108" i="3"/>
  <c r="Y120" i="3"/>
  <c r="Y132" i="3"/>
  <c r="Y144" i="3"/>
  <c r="Y156" i="3"/>
  <c r="Y168" i="3"/>
  <c r="Y180" i="3"/>
  <c r="Y192" i="3"/>
  <c r="Y204" i="3"/>
  <c r="Y216" i="3"/>
  <c r="Y228" i="3"/>
  <c r="Y240" i="3"/>
  <c r="Y252" i="3"/>
  <c r="Y41" i="3"/>
  <c r="Y149" i="3"/>
  <c r="Y33" i="3"/>
  <c r="Y46" i="3"/>
  <c r="Y13" i="3"/>
  <c r="Y25" i="3"/>
  <c r="Y37" i="3"/>
  <c r="Y49" i="3"/>
  <c r="Y61" i="3"/>
  <c r="U73" i="3"/>
  <c r="Y73" i="3"/>
  <c r="U85" i="3"/>
  <c r="Y85" i="3"/>
  <c r="Y97" i="3"/>
  <c r="Y109" i="3"/>
  <c r="Y121" i="3"/>
  <c r="Y133" i="3"/>
  <c r="Y145" i="3"/>
  <c r="Y157" i="3"/>
  <c r="Y169" i="3"/>
  <c r="Y181" i="3"/>
  <c r="Y193" i="3"/>
  <c r="Y205" i="3"/>
  <c r="Y217" i="3"/>
  <c r="Y229" i="3"/>
  <c r="Y241" i="3"/>
  <c r="Y253" i="3"/>
  <c r="Y17" i="3"/>
  <c r="Y185" i="3"/>
  <c r="U10" i="3"/>
  <c r="Y10" i="3"/>
  <c r="Y2" i="3"/>
  <c r="U14" i="3"/>
  <c r="Y14" i="3"/>
  <c r="U26" i="3"/>
  <c r="Y26" i="3"/>
  <c r="Y38" i="3"/>
  <c r="Y50" i="3"/>
  <c r="Y62" i="3"/>
  <c r="Y74" i="3"/>
  <c r="Y86" i="3"/>
  <c r="Y98" i="3"/>
  <c r="Y110" i="3"/>
  <c r="Y122" i="3"/>
  <c r="Y134" i="3"/>
  <c r="Y146" i="3"/>
  <c r="V158" i="3"/>
  <c r="W158" i="3" s="1"/>
  <c r="Y158" i="3"/>
  <c r="Y170" i="3"/>
  <c r="Y182" i="3"/>
  <c r="Y194" i="3"/>
  <c r="Y206" i="3"/>
  <c r="Y218" i="3"/>
  <c r="Y230" i="3"/>
  <c r="Y242" i="3"/>
  <c r="Y254" i="3"/>
  <c r="M2" i="3"/>
  <c r="Q24" i="3"/>
  <c r="Q120" i="3"/>
  <c r="Q144" i="3"/>
  <c r="Q216" i="3"/>
  <c r="Q228" i="3"/>
  <c r="Q240" i="3"/>
  <c r="Q252" i="3"/>
  <c r="Q61" i="3"/>
  <c r="Q217" i="3"/>
  <c r="Q229" i="3"/>
  <c r="Q241" i="3"/>
  <c r="Q253" i="3"/>
  <c r="Q26" i="3"/>
  <c r="Q38" i="3"/>
  <c r="Q62" i="3"/>
  <c r="Q74" i="3"/>
  <c r="Q110" i="3"/>
  <c r="Q146" i="3"/>
  <c r="Q170" i="3"/>
  <c r="Q182" i="3"/>
  <c r="Q218" i="3"/>
  <c r="Q230" i="3"/>
  <c r="Q242" i="3"/>
  <c r="Q254" i="3"/>
  <c r="Q39" i="3"/>
  <c r="Q87" i="3"/>
  <c r="Q111" i="3"/>
  <c r="Q123" i="3"/>
  <c r="Q219" i="3"/>
  <c r="Q231" i="3"/>
  <c r="Q243" i="3"/>
  <c r="Q255" i="3"/>
  <c r="Q40" i="3"/>
  <c r="Q64" i="3"/>
  <c r="Q88" i="3"/>
  <c r="Q124" i="3"/>
  <c r="Q160" i="3"/>
  <c r="Q172" i="3"/>
  <c r="Q208" i="3"/>
  <c r="Q220" i="3"/>
  <c r="Q232" i="3"/>
  <c r="Q244" i="3"/>
  <c r="Q256" i="3"/>
  <c r="Q5" i="3"/>
  <c r="Q53" i="3"/>
  <c r="Q77" i="3"/>
  <c r="Q161" i="3"/>
  <c r="Q173" i="3"/>
  <c r="Q209" i="3"/>
  <c r="Q221" i="3"/>
  <c r="Q233" i="3"/>
  <c r="Q245" i="3"/>
  <c r="Q257" i="3"/>
  <c r="Q30" i="3"/>
  <c r="Q78" i="3"/>
  <c r="Q174" i="3"/>
  <c r="Q210" i="3"/>
  <c r="Q222" i="3"/>
  <c r="Q234" i="3"/>
  <c r="Q246" i="3"/>
  <c r="Q258" i="3"/>
  <c r="Q33" i="3"/>
  <c r="Q81" i="3"/>
  <c r="Q105" i="3"/>
  <c r="Q117" i="3"/>
  <c r="Q129" i="3"/>
  <c r="Q165" i="3"/>
  <c r="Q177" i="3"/>
  <c r="Q201" i="3"/>
  <c r="Q225" i="3"/>
  <c r="Q237" i="3"/>
  <c r="Q249" i="3"/>
  <c r="Q10" i="3"/>
  <c r="Q82" i="3"/>
  <c r="Q94" i="3"/>
  <c r="Q166" i="3"/>
  <c r="Q214" i="3"/>
  <c r="Q226" i="3"/>
  <c r="Q238" i="3"/>
  <c r="Q250" i="3"/>
  <c r="Q44" i="3"/>
  <c r="Q80" i="3"/>
  <c r="Q164" i="3"/>
  <c r="Q176" i="3"/>
  <c r="Q224" i="3"/>
  <c r="Q236" i="3"/>
  <c r="Q248" i="3"/>
  <c r="Q127" i="3"/>
  <c r="Q223" i="3"/>
  <c r="Q35" i="3"/>
  <c r="Q119" i="3"/>
  <c r="Q227" i="3"/>
  <c r="Q239" i="3"/>
  <c r="Q251" i="3"/>
  <c r="Q43" i="3"/>
  <c r="Q199" i="3"/>
  <c r="Q91" i="3"/>
  <c r="Q235" i="3"/>
  <c r="Q67" i="3"/>
  <c r="Q247" i="3"/>
  <c r="U5" i="3"/>
  <c r="K5" i="3"/>
  <c r="V5" i="3"/>
  <c r="W5" i="3" s="1"/>
  <c r="O5" i="3"/>
  <c r="M5" i="3"/>
  <c r="U9" i="3"/>
  <c r="K9" i="3"/>
  <c r="V9" i="3"/>
  <c r="W9" i="3" s="1"/>
  <c r="O9" i="3"/>
  <c r="M9" i="3"/>
  <c r="U13" i="3"/>
  <c r="O13" i="3"/>
  <c r="V13" i="3"/>
  <c r="W13" i="3" s="1"/>
  <c r="M13" i="3"/>
  <c r="K13" i="3"/>
  <c r="U17" i="3"/>
  <c r="O17" i="3"/>
  <c r="V17" i="3"/>
  <c r="W17" i="3" s="1"/>
  <c r="K17" i="3"/>
  <c r="M17" i="3"/>
  <c r="U21" i="3"/>
  <c r="V21" i="3"/>
  <c r="W21" i="3" s="1"/>
  <c r="U25" i="3"/>
  <c r="V25" i="3"/>
  <c r="W25" i="3" s="1"/>
  <c r="U29" i="3"/>
  <c r="V29" i="3"/>
  <c r="W29" i="3" s="1"/>
  <c r="U33" i="3"/>
  <c r="V33" i="3"/>
  <c r="W33" i="3" s="1"/>
  <c r="U37" i="3"/>
  <c r="M37" i="3"/>
  <c r="V37" i="3"/>
  <c r="W37" i="3" s="1"/>
  <c r="K37" i="3"/>
  <c r="O37" i="3"/>
  <c r="U41" i="3"/>
  <c r="O41" i="3"/>
  <c r="V41" i="3"/>
  <c r="W41" i="3" s="1"/>
  <c r="M41" i="3"/>
  <c r="K41" i="3"/>
  <c r="U44" i="3"/>
  <c r="V44" i="3"/>
  <c r="W44" i="3" s="1"/>
  <c r="U48" i="3"/>
  <c r="V48" i="3"/>
  <c r="W48" i="3" s="1"/>
  <c r="U52" i="3"/>
  <c r="V68" i="3"/>
  <c r="W68" i="3" s="1"/>
  <c r="V88" i="3"/>
  <c r="W88" i="3" s="1"/>
  <c r="U88" i="3"/>
  <c r="U30" i="3"/>
  <c r="U38" i="3"/>
  <c r="U45" i="3"/>
  <c r="U53" i="3"/>
  <c r="U61" i="3"/>
  <c r="V69" i="3"/>
  <c r="W69" i="3" s="1"/>
  <c r="V77" i="3"/>
  <c r="W77" i="3" s="1"/>
  <c r="V89" i="3"/>
  <c r="W89" i="3" s="1"/>
  <c r="V97" i="3"/>
  <c r="W97" i="3" s="1"/>
  <c r="V101" i="3"/>
  <c r="W101" i="3" s="1"/>
  <c r="U101" i="3"/>
  <c r="V109" i="3"/>
  <c r="W109" i="3" s="1"/>
  <c r="U109" i="3"/>
  <c r="V121" i="3"/>
  <c r="W121" i="3" s="1"/>
  <c r="U121" i="3"/>
  <c r="U129" i="3"/>
  <c r="V129" i="3"/>
  <c r="W129" i="3" s="1"/>
  <c r="V133" i="3"/>
  <c r="W133" i="3" s="1"/>
  <c r="U133" i="3"/>
  <c r="V145" i="3"/>
  <c r="W145" i="3" s="1"/>
  <c r="U145" i="3"/>
  <c r="O4" i="3"/>
  <c r="AA4" i="3" s="1"/>
  <c r="O6" i="3"/>
  <c r="M8" i="3"/>
  <c r="K12" i="3"/>
  <c r="K14" i="3"/>
  <c r="K24" i="3"/>
  <c r="V4" i="3"/>
  <c r="W4" i="3" s="1"/>
  <c r="V8" i="3"/>
  <c r="W8" i="3" s="1"/>
  <c r="V12" i="3"/>
  <c r="W12" i="3" s="1"/>
  <c r="V16" i="3"/>
  <c r="W16" i="3" s="1"/>
  <c r="V20" i="3"/>
  <c r="W20" i="3" s="1"/>
  <c r="V24" i="3"/>
  <c r="W24" i="3" s="1"/>
  <c r="U69" i="3"/>
  <c r="U77" i="3"/>
  <c r="V64" i="3"/>
  <c r="W64" i="3" s="1"/>
  <c r="V76" i="3"/>
  <c r="W76" i="3" s="1"/>
  <c r="V80" i="3"/>
  <c r="W80" i="3" s="1"/>
  <c r="V92" i="3"/>
  <c r="W92" i="3" s="1"/>
  <c r="U92" i="3"/>
  <c r="V100" i="3"/>
  <c r="W100" i="3" s="1"/>
  <c r="U100" i="3"/>
  <c r="V108" i="3"/>
  <c r="W108" i="3" s="1"/>
  <c r="U108" i="3"/>
  <c r="V116" i="3"/>
  <c r="W116" i="3" s="1"/>
  <c r="U116" i="3"/>
  <c r="V124" i="3"/>
  <c r="W124" i="3" s="1"/>
  <c r="U124" i="3"/>
  <c r="V132" i="3"/>
  <c r="W132" i="3" s="1"/>
  <c r="U132" i="3"/>
  <c r="V144" i="3"/>
  <c r="W144" i="3" s="1"/>
  <c r="U144" i="3"/>
  <c r="V2" i="3"/>
  <c r="W2" i="3" s="1"/>
  <c r="U6" i="3"/>
  <c r="M6" i="3"/>
  <c r="U34" i="3"/>
  <c r="K34" i="3"/>
  <c r="U49" i="3"/>
  <c r="U57" i="3"/>
  <c r="V65" i="3"/>
  <c r="W65" i="3" s="1"/>
  <c r="V73" i="3"/>
  <c r="W73" i="3" s="1"/>
  <c r="V81" i="3"/>
  <c r="W81" i="3" s="1"/>
  <c r="V85" i="3"/>
  <c r="W85" i="3" s="1"/>
  <c r="V93" i="3"/>
  <c r="W93" i="3" s="1"/>
  <c r="V105" i="3"/>
  <c r="W105" i="3" s="1"/>
  <c r="U105" i="3"/>
  <c r="V113" i="3"/>
  <c r="W113" i="3" s="1"/>
  <c r="U113" i="3"/>
  <c r="V117" i="3"/>
  <c r="W117" i="3" s="1"/>
  <c r="U117" i="3"/>
  <c r="V125" i="3"/>
  <c r="W125" i="3" s="1"/>
  <c r="U125" i="3"/>
  <c r="V137" i="3"/>
  <c r="W137" i="3" s="1"/>
  <c r="U137" i="3"/>
  <c r="V141" i="3"/>
  <c r="W141" i="3" s="1"/>
  <c r="V149" i="3"/>
  <c r="W149" i="3" s="1"/>
  <c r="U149" i="3"/>
  <c r="V153" i="3"/>
  <c r="W153" i="3" s="1"/>
  <c r="U153" i="3"/>
  <c r="V157" i="3"/>
  <c r="W157" i="3" s="1"/>
  <c r="V161" i="3"/>
  <c r="W161" i="3" s="1"/>
  <c r="V165" i="3"/>
  <c r="W165" i="3" s="1"/>
  <c r="U3" i="3"/>
  <c r="O3" i="3"/>
  <c r="U7" i="3"/>
  <c r="O7" i="3"/>
  <c r="U15" i="3"/>
  <c r="S15" i="3" s="1"/>
  <c r="K15" i="3"/>
  <c r="U19" i="3"/>
  <c r="K19" i="3"/>
  <c r="U23" i="3"/>
  <c r="M23" i="3"/>
  <c r="U27" i="3"/>
  <c r="S27" i="3" s="1"/>
  <c r="U31" i="3"/>
  <c r="U35" i="3"/>
  <c r="U39" i="3"/>
  <c r="U42" i="3"/>
  <c r="U46" i="3"/>
  <c r="U50" i="3"/>
  <c r="U54" i="3"/>
  <c r="U58" i="3"/>
  <c r="V62" i="3"/>
  <c r="W62" i="3" s="1"/>
  <c r="V66" i="3"/>
  <c r="W66" i="3" s="1"/>
  <c r="V70" i="3"/>
  <c r="W70" i="3" s="1"/>
  <c r="V74" i="3"/>
  <c r="W74" i="3" s="1"/>
  <c r="V78" i="3"/>
  <c r="W78" i="3" s="1"/>
  <c r="V82" i="3"/>
  <c r="W82" i="3" s="1"/>
  <c r="V86" i="3"/>
  <c r="W86" i="3" s="1"/>
  <c r="U86" i="3"/>
  <c r="V90" i="3"/>
  <c r="W90" i="3" s="1"/>
  <c r="U90" i="3"/>
  <c r="V94" i="3"/>
  <c r="W94" i="3" s="1"/>
  <c r="U94" i="3"/>
  <c r="V98" i="3"/>
  <c r="W98" i="3" s="1"/>
  <c r="U98" i="3"/>
  <c r="V102" i="3"/>
  <c r="W102" i="3" s="1"/>
  <c r="U102" i="3"/>
  <c r="V106" i="3"/>
  <c r="W106" i="3" s="1"/>
  <c r="U106" i="3"/>
  <c r="V110" i="3"/>
  <c r="W110" i="3" s="1"/>
  <c r="U110" i="3"/>
  <c r="V114" i="3"/>
  <c r="W114" i="3" s="1"/>
  <c r="U114" i="3"/>
  <c r="V118" i="3"/>
  <c r="W118" i="3" s="1"/>
  <c r="U118" i="3"/>
  <c r="V122" i="3"/>
  <c r="W122" i="3" s="1"/>
  <c r="U122" i="3"/>
  <c r="V126" i="3"/>
  <c r="W126" i="3" s="1"/>
  <c r="U126" i="3"/>
  <c r="V130" i="3"/>
  <c r="W130" i="3" s="1"/>
  <c r="U130" i="3"/>
  <c r="U134" i="3"/>
  <c r="V134" i="3"/>
  <c r="W134" i="3" s="1"/>
  <c r="U138" i="3"/>
  <c r="V138" i="3"/>
  <c r="W138" i="3" s="1"/>
  <c r="U142" i="3"/>
  <c r="V142" i="3"/>
  <c r="W142" i="3" s="1"/>
  <c r="U146" i="3"/>
  <c r="U150" i="3"/>
  <c r="V150" i="3"/>
  <c r="W150" i="3" s="1"/>
  <c r="V154" i="3"/>
  <c r="W154" i="3" s="1"/>
  <c r="U162" i="3"/>
  <c r="V162" i="3"/>
  <c r="W162" i="3" s="1"/>
  <c r="M3" i="3"/>
  <c r="K7" i="3"/>
  <c r="O8" i="3"/>
  <c r="AA8" i="3" s="1"/>
  <c r="O12" i="3"/>
  <c r="M14" i="3"/>
  <c r="K16" i="3"/>
  <c r="K18" i="3"/>
  <c r="O19" i="3"/>
  <c r="M24" i="3"/>
  <c r="M34" i="3"/>
  <c r="V3" i="3"/>
  <c r="W3" i="3" s="1"/>
  <c r="V7" i="3"/>
  <c r="W7" i="3" s="1"/>
  <c r="V11" i="3"/>
  <c r="W11" i="3" s="1"/>
  <c r="V15" i="3"/>
  <c r="W15" i="3" s="1"/>
  <c r="V19" i="3"/>
  <c r="W19" i="3" s="1"/>
  <c r="V23" i="3"/>
  <c r="W23" i="3" s="1"/>
  <c r="V27" i="3"/>
  <c r="W27" i="3" s="1"/>
  <c r="V30" i="3"/>
  <c r="W30" i="3" s="1"/>
  <c r="V34" i="3"/>
  <c r="W34" i="3" s="1"/>
  <c r="V38" i="3"/>
  <c r="W38" i="3" s="1"/>
  <c r="V45" i="3"/>
  <c r="W45" i="3" s="1"/>
  <c r="V49" i="3"/>
  <c r="W49" i="3" s="1"/>
  <c r="V53" i="3"/>
  <c r="W53" i="3" s="1"/>
  <c r="V57" i="3"/>
  <c r="W57" i="3" s="1"/>
  <c r="U62" i="3"/>
  <c r="U66" i="3"/>
  <c r="U70" i="3"/>
  <c r="U74" i="3"/>
  <c r="U78" i="3"/>
  <c r="U82" i="3"/>
  <c r="U97" i="3"/>
  <c r="U60" i="3"/>
  <c r="U12" i="3"/>
  <c r="M12" i="3"/>
  <c r="U16" i="3"/>
  <c r="M16" i="3"/>
  <c r="U24" i="3"/>
  <c r="O24" i="3"/>
  <c r="U32" i="3"/>
  <c r="U36" i="3"/>
  <c r="U40" i="3"/>
  <c r="U43" i="3"/>
  <c r="U47" i="3"/>
  <c r="U51" i="3"/>
  <c r="U55" i="3"/>
  <c r="U59" i="3"/>
  <c r="V63" i="3"/>
  <c r="W63" i="3" s="1"/>
  <c r="V67" i="3"/>
  <c r="W67" i="3" s="1"/>
  <c r="V71" i="3"/>
  <c r="W71" i="3" s="1"/>
  <c r="V75" i="3"/>
  <c r="W75" i="3" s="1"/>
  <c r="V79" i="3"/>
  <c r="W79" i="3" s="1"/>
  <c r="V83" i="3"/>
  <c r="W83" i="3" s="1"/>
  <c r="V87" i="3"/>
  <c r="W87" i="3" s="1"/>
  <c r="U87" i="3"/>
  <c r="V91" i="3"/>
  <c r="W91" i="3" s="1"/>
  <c r="U91" i="3"/>
  <c r="V95" i="3"/>
  <c r="W95" i="3" s="1"/>
  <c r="U95" i="3"/>
  <c r="V99" i="3"/>
  <c r="W99" i="3" s="1"/>
  <c r="U99" i="3"/>
  <c r="V103" i="3"/>
  <c r="W103" i="3" s="1"/>
  <c r="U103" i="3"/>
  <c r="V107" i="3"/>
  <c r="W107" i="3" s="1"/>
  <c r="U107" i="3"/>
  <c r="V111" i="3"/>
  <c r="W111" i="3" s="1"/>
  <c r="U111" i="3"/>
  <c r="V115" i="3"/>
  <c r="W115" i="3" s="1"/>
  <c r="U115" i="3"/>
  <c r="V119" i="3"/>
  <c r="W119" i="3" s="1"/>
  <c r="U119" i="3"/>
  <c r="V123" i="3"/>
  <c r="W123" i="3" s="1"/>
  <c r="U123" i="3"/>
  <c r="V127" i="3"/>
  <c r="W127" i="3" s="1"/>
  <c r="U127" i="3"/>
  <c r="V131" i="3"/>
  <c r="W131" i="3" s="1"/>
  <c r="U131" i="3"/>
  <c r="V135" i="3"/>
  <c r="W135" i="3" s="1"/>
  <c r="U135" i="3"/>
  <c r="V139" i="3"/>
  <c r="W139" i="3" s="1"/>
  <c r="U139" i="3"/>
  <c r="V143" i="3"/>
  <c r="W143" i="3" s="1"/>
  <c r="U143" i="3"/>
  <c r="V147" i="3"/>
  <c r="W147" i="3" s="1"/>
  <c r="U147" i="3"/>
  <c r="V151" i="3"/>
  <c r="W151" i="3" s="1"/>
  <c r="U151" i="3"/>
  <c r="V155" i="3"/>
  <c r="W155" i="3" s="1"/>
  <c r="V159" i="3"/>
  <c r="W159" i="3" s="1"/>
  <c r="V163" i="3"/>
  <c r="W163" i="3" s="1"/>
  <c r="K151" i="3"/>
  <c r="K2" i="3"/>
  <c r="K4" i="3"/>
  <c r="M7" i="3"/>
  <c r="O14" i="3"/>
  <c r="AA14" i="3" s="1"/>
  <c r="O16" i="3"/>
  <c r="M18" i="3"/>
  <c r="K23" i="3"/>
  <c r="K27" i="3"/>
  <c r="O34" i="3"/>
  <c r="U2" i="3"/>
  <c r="V6" i="3"/>
  <c r="W6" i="3" s="1"/>
  <c r="V10" i="3"/>
  <c r="W10" i="3" s="1"/>
  <c r="V14" i="3"/>
  <c r="W14" i="3" s="1"/>
  <c r="V18" i="3"/>
  <c r="W18" i="3" s="1"/>
  <c r="V22" i="3"/>
  <c r="W22" i="3" s="1"/>
  <c r="V26" i="3"/>
  <c r="W26" i="3" s="1"/>
  <c r="U63" i="3"/>
  <c r="U67" i="3"/>
  <c r="U71" i="3"/>
  <c r="U75" i="3"/>
  <c r="U79" i="3"/>
  <c r="U83" i="3"/>
  <c r="U93" i="3"/>
  <c r="U141" i="3"/>
  <c r="U56" i="3"/>
  <c r="V72" i="3"/>
  <c r="W72" i="3" s="1"/>
  <c r="V84" i="3"/>
  <c r="W84" i="3" s="1"/>
  <c r="V96" i="3"/>
  <c r="W96" i="3" s="1"/>
  <c r="U96" i="3"/>
  <c r="V104" i="3"/>
  <c r="W104" i="3" s="1"/>
  <c r="U104" i="3"/>
  <c r="V112" i="3"/>
  <c r="W112" i="3" s="1"/>
  <c r="U112" i="3"/>
  <c r="V120" i="3"/>
  <c r="W120" i="3" s="1"/>
  <c r="U120" i="3"/>
  <c r="V128" i="3"/>
  <c r="W128" i="3" s="1"/>
  <c r="U128" i="3"/>
  <c r="V136" i="3"/>
  <c r="W136" i="3" s="1"/>
  <c r="U136" i="3"/>
  <c r="V140" i="3"/>
  <c r="W140" i="3" s="1"/>
  <c r="U140" i="3"/>
  <c r="V148" i="3"/>
  <c r="W148" i="3" s="1"/>
  <c r="U148" i="3"/>
  <c r="V152" i="3"/>
  <c r="W152" i="3" s="1"/>
  <c r="U152" i="3"/>
  <c r="V156" i="3"/>
  <c r="W156" i="3" s="1"/>
  <c r="V160" i="3"/>
  <c r="W160" i="3" s="1"/>
  <c r="O2" i="3"/>
  <c r="M4" i="3"/>
  <c r="K6" i="3"/>
  <c r="K8" i="3"/>
  <c r="M15" i="3"/>
  <c r="O18" i="3"/>
  <c r="AA18" i="3" s="1"/>
  <c r="O23" i="3"/>
  <c r="M27" i="3"/>
  <c r="V31" i="3"/>
  <c r="W31" i="3" s="1"/>
  <c r="V35" i="3"/>
  <c r="W35" i="3" s="1"/>
  <c r="V39" i="3"/>
  <c r="W39" i="3" s="1"/>
  <c r="V42" i="3"/>
  <c r="W42" i="3" s="1"/>
  <c r="V46" i="3"/>
  <c r="W46" i="3" s="1"/>
  <c r="V50" i="3"/>
  <c r="W50" i="3" s="1"/>
  <c r="V52" i="3"/>
  <c r="W52" i="3" s="1"/>
  <c r="V54" i="3"/>
  <c r="W54" i="3" s="1"/>
  <c r="V56" i="3"/>
  <c r="W56" i="3" s="1"/>
  <c r="V58" i="3"/>
  <c r="W58" i="3" s="1"/>
  <c r="V60" i="3"/>
  <c r="W60" i="3" s="1"/>
  <c r="U64" i="3"/>
  <c r="U68" i="3"/>
  <c r="U72" i="3"/>
  <c r="U76" i="3"/>
  <c r="U80" i="3"/>
  <c r="U84" i="3"/>
  <c r="U89" i="3"/>
  <c r="V146" i="3"/>
  <c r="W146" i="3" s="1"/>
  <c r="V164" i="3"/>
  <c r="W164" i="3" s="1"/>
  <c r="U154" i="3"/>
  <c r="U155" i="3"/>
  <c r="U157" i="3"/>
  <c r="U158" i="3"/>
  <c r="S158" i="3" s="1"/>
  <c r="U159" i="3"/>
  <c r="U161" i="3"/>
  <c r="U163" i="3"/>
  <c r="V28" i="3"/>
  <c r="W28" i="3" s="1"/>
  <c r="V61" i="3"/>
  <c r="W61" i="3" s="1"/>
  <c r="U254" i="3"/>
  <c r="U250" i="3"/>
  <c r="V248" i="3"/>
  <c r="W248" i="3" s="1"/>
  <c r="U247" i="3"/>
  <c r="V244" i="3"/>
  <c r="W244" i="3" s="1"/>
  <c r="V243" i="3"/>
  <c r="W243" i="3" s="1"/>
  <c r="V242" i="3"/>
  <c r="W242" i="3" s="1"/>
  <c r="V241" i="3"/>
  <c r="W241" i="3" s="1"/>
  <c r="V240" i="3"/>
  <c r="W240" i="3" s="1"/>
  <c r="V239" i="3"/>
  <c r="W239" i="3" s="1"/>
  <c r="V238" i="3"/>
  <c r="W238" i="3" s="1"/>
  <c r="V237" i="3"/>
  <c r="W237" i="3" s="1"/>
  <c r="V236" i="3"/>
  <c r="W236" i="3" s="1"/>
  <c r="V235" i="3"/>
  <c r="W235" i="3" s="1"/>
  <c r="V234" i="3"/>
  <c r="W234" i="3" s="1"/>
  <c r="V233" i="3"/>
  <c r="W233" i="3" s="1"/>
  <c r="V232" i="3"/>
  <c r="W232" i="3" s="1"/>
  <c r="V231" i="3"/>
  <c r="W231" i="3" s="1"/>
  <c r="V230" i="3"/>
  <c r="W230" i="3" s="1"/>
  <c r="V229" i="3"/>
  <c r="W229" i="3" s="1"/>
  <c r="V228" i="3"/>
  <c r="W228" i="3" s="1"/>
  <c r="V227" i="3"/>
  <c r="W227" i="3" s="1"/>
  <c r="V226" i="3"/>
  <c r="W226" i="3" s="1"/>
  <c r="V225" i="3"/>
  <c r="W225" i="3" s="1"/>
  <c r="V224" i="3"/>
  <c r="W224" i="3" s="1"/>
  <c r="V223" i="3"/>
  <c r="W223" i="3" s="1"/>
  <c r="V222" i="3"/>
  <c r="W222" i="3" s="1"/>
  <c r="V221" i="3"/>
  <c r="W221" i="3" s="1"/>
  <c r="V220" i="3"/>
  <c r="W220" i="3" s="1"/>
  <c r="V219" i="3"/>
  <c r="W219" i="3" s="1"/>
  <c r="V218" i="3"/>
  <c r="W218" i="3" s="1"/>
  <c r="V217" i="3"/>
  <c r="W217" i="3" s="1"/>
  <c r="V216" i="3"/>
  <c r="W216" i="3" s="1"/>
  <c r="V215" i="3"/>
  <c r="W215" i="3" s="1"/>
  <c r="V214" i="3"/>
  <c r="W214" i="3" s="1"/>
  <c r="V213" i="3"/>
  <c r="W213" i="3" s="1"/>
  <c r="V212" i="3"/>
  <c r="W212" i="3" s="1"/>
  <c r="V211" i="3"/>
  <c r="W211" i="3" s="1"/>
  <c r="V210" i="3"/>
  <c r="W210" i="3" s="1"/>
  <c r="V209" i="3"/>
  <c r="W209" i="3" s="1"/>
  <c r="V208" i="3"/>
  <c r="W208" i="3" s="1"/>
  <c r="V207" i="3"/>
  <c r="W207" i="3" s="1"/>
  <c r="V206" i="3"/>
  <c r="W206" i="3" s="1"/>
  <c r="V205" i="3"/>
  <c r="W205" i="3" s="1"/>
  <c r="V204" i="3"/>
  <c r="W204" i="3" s="1"/>
  <c r="V203" i="3"/>
  <c r="W203" i="3" s="1"/>
  <c r="V202" i="3"/>
  <c r="W202" i="3" s="1"/>
  <c r="V201" i="3"/>
  <c r="W201" i="3" s="1"/>
  <c r="V200" i="3"/>
  <c r="W200" i="3" s="1"/>
  <c r="V199" i="3"/>
  <c r="W199" i="3" s="1"/>
  <c r="V198" i="3"/>
  <c r="W198" i="3" s="1"/>
  <c r="V197" i="3"/>
  <c r="W197" i="3" s="1"/>
  <c r="V196" i="3"/>
  <c r="W196" i="3" s="1"/>
  <c r="V195" i="3"/>
  <c r="W195" i="3" s="1"/>
  <c r="U253" i="3"/>
  <c r="U248" i="3"/>
  <c r="V245" i="3"/>
  <c r="W245" i="3" s="1"/>
  <c r="U244" i="3"/>
  <c r="U243" i="3"/>
  <c r="U242" i="3"/>
  <c r="U241" i="3"/>
  <c r="U240" i="3"/>
  <c r="U239" i="3"/>
  <c r="U238" i="3"/>
  <c r="U237" i="3"/>
  <c r="U236" i="3"/>
  <c r="U235" i="3"/>
  <c r="U234" i="3"/>
  <c r="U233" i="3"/>
  <c r="U232" i="3"/>
  <c r="U231" i="3"/>
  <c r="U230" i="3"/>
  <c r="U229" i="3"/>
  <c r="U228" i="3"/>
  <c r="U227" i="3"/>
  <c r="U226" i="3"/>
  <c r="U225" i="3"/>
  <c r="U224" i="3"/>
  <c r="U223" i="3"/>
  <c r="U222" i="3"/>
  <c r="U221" i="3"/>
  <c r="U220" i="3"/>
  <c r="U219" i="3"/>
  <c r="U218" i="3"/>
  <c r="U217" i="3"/>
  <c r="U216" i="3"/>
  <c r="U215" i="3"/>
  <c r="U214" i="3"/>
  <c r="U213" i="3"/>
  <c r="U212" i="3"/>
  <c r="U211" i="3"/>
  <c r="U210" i="3"/>
  <c r="U209" i="3"/>
  <c r="U208" i="3"/>
  <c r="U207" i="3"/>
  <c r="U206" i="3"/>
  <c r="U205" i="3"/>
  <c r="U204" i="3"/>
  <c r="U203" i="3"/>
  <c r="U202" i="3"/>
  <c r="U201" i="3"/>
  <c r="U200" i="3"/>
  <c r="U199" i="3"/>
  <c r="U198" i="3"/>
  <c r="U197" i="3"/>
  <c r="U196" i="3"/>
  <c r="U195" i="3"/>
  <c r="U194" i="3"/>
  <c r="U193" i="3"/>
  <c r="U192" i="3"/>
  <c r="U191" i="3"/>
  <c r="U190" i="3"/>
  <c r="U189" i="3"/>
  <c r="U188" i="3"/>
  <c r="U187" i="3"/>
  <c r="U186" i="3"/>
  <c r="U185" i="3"/>
  <c r="U184" i="3"/>
  <c r="U183" i="3"/>
  <c r="U182" i="3"/>
  <c r="U181" i="3"/>
  <c r="U180" i="3"/>
  <c r="U179" i="3"/>
  <c r="U178" i="3"/>
  <c r="U177" i="3"/>
  <c r="U176" i="3"/>
  <c r="U175" i="3"/>
  <c r="U174" i="3"/>
  <c r="U173" i="3"/>
  <c r="U172" i="3"/>
  <c r="U171" i="3"/>
  <c r="U170" i="3"/>
  <c r="U169" i="3"/>
  <c r="U168" i="3"/>
  <c r="U166" i="3"/>
  <c r="U258" i="3"/>
  <c r="U252" i="3"/>
  <c r="U251" i="3"/>
  <c r="V249" i="3"/>
  <c r="W249" i="3" s="1"/>
  <c r="V246" i="3"/>
  <c r="W246" i="3" s="1"/>
  <c r="U245" i="3"/>
  <c r="U156" i="3"/>
  <c r="U160" i="3"/>
  <c r="U164" i="3"/>
  <c r="U165" i="3"/>
  <c r="V166" i="3"/>
  <c r="W166" i="3" s="1"/>
  <c r="V168" i="3"/>
  <c r="W168" i="3" s="1"/>
  <c r="V170" i="3"/>
  <c r="W170" i="3" s="1"/>
  <c r="V172" i="3"/>
  <c r="W172" i="3" s="1"/>
  <c r="V174" i="3"/>
  <c r="W174" i="3" s="1"/>
  <c r="V176" i="3"/>
  <c r="W176" i="3" s="1"/>
  <c r="V178" i="3"/>
  <c r="W178" i="3" s="1"/>
  <c r="V180" i="3"/>
  <c r="W180" i="3" s="1"/>
  <c r="V182" i="3"/>
  <c r="W182" i="3" s="1"/>
  <c r="V184" i="3"/>
  <c r="W184" i="3" s="1"/>
  <c r="V186" i="3"/>
  <c r="W186" i="3" s="1"/>
  <c r="V188" i="3"/>
  <c r="W188" i="3" s="1"/>
  <c r="V190" i="3"/>
  <c r="W190" i="3" s="1"/>
  <c r="V192" i="3"/>
  <c r="W192" i="3" s="1"/>
  <c r="V194" i="3"/>
  <c r="W194" i="3" s="1"/>
  <c r="U246" i="3"/>
  <c r="V247" i="3"/>
  <c r="W247" i="3" s="1"/>
  <c r="U257" i="3"/>
  <c r="V169" i="3"/>
  <c r="W169" i="3" s="1"/>
  <c r="V171" i="3"/>
  <c r="W171" i="3" s="1"/>
  <c r="V173" i="3"/>
  <c r="W173" i="3" s="1"/>
  <c r="V175" i="3"/>
  <c r="W175" i="3" s="1"/>
  <c r="V177" i="3"/>
  <c r="W177" i="3" s="1"/>
  <c r="V179" i="3"/>
  <c r="W179" i="3" s="1"/>
  <c r="V181" i="3"/>
  <c r="W181" i="3" s="1"/>
  <c r="V183" i="3"/>
  <c r="W183" i="3" s="1"/>
  <c r="V185" i="3"/>
  <c r="W185" i="3" s="1"/>
  <c r="V187" i="3"/>
  <c r="W187" i="3" s="1"/>
  <c r="V189" i="3"/>
  <c r="W189" i="3" s="1"/>
  <c r="V191" i="3"/>
  <c r="W191" i="3" s="1"/>
  <c r="V193" i="3"/>
  <c r="W193" i="3" s="1"/>
  <c r="V251" i="3"/>
  <c r="W251" i="3" s="1"/>
  <c r="U255" i="3"/>
  <c r="U249" i="3"/>
  <c r="V250" i="3"/>
  <c r="W250" i="3" s="1"/>
  <c r="U256" i="3"/>
  <c r="V252" i="3"/>
  <c r="W252" i="3" s="1"/>
  <c r="V253" i="3"/>
  <c r="W253" i="3" s="1"/>
  <c r="V254" i="3"/>
  <c r="W254" i="3" s="1"/>
  <c r="V255" i="3"/>
  <c r="W255" i="3" s="1"/>
  <c r="V256" i="3"/>
  <c r="W256" i="3" s="1"/>
  <c r="V257" i="3"/>
  <c r="W257" i="3" s="1"/>
  <c r="V258" i="3"/>
  <c r="W258" i="3" s="1"/>
  <c r="M11" i="3"/>
  <c r="O20" i="3"/>
  <c r="AA20" i="3" s="1"/>
  <c r="K26" i="3"/>
  <c r="M29" i="3"/>
  <c r="O30" i="3"/>
  <c r="K32" i="3"/>
  <c r="M33" i="3"/>
  <c r="K36" i="3"/>
  <c r="O38" i="3"/>
  <c r="K40" i="3"/>
  <c r="K43" i="3"/>
  <c r="M44" i="3"/>
  <c r="O45" i="3"/>
  <c r="K47" i="3"/>
  <c r="M48" i="3"/>
  <c r="O49" i="3"/>
  <c r="K51" i="3"/>
  <c r="M52" i="3"/>
  <c r="O53" i="3"/>
  <c r="K55" i="3"/>
  <c r="M56" i="3"/>
  <c r="O57" i="3"/>
  <c r="O59" i="3"/>
  <c r="K62" i="3"/>
  <c r="M63" i="3"/>
  <c r="O64" i="3"/>
  <c r="K66" i="3"/>
  <c r="M67" i="3"/>
  <c r="O68" i="3"/>
  <c r="K70" i="3"/>
  <c r="M71" i="3"/>
  <c r="O72" i="3"/>
  <c r="K74" i="3"/>
  <c r="M75" i="3"/>
  <c r="O76" i="3"/>
  <c r="M79" i="3"/>
  <c r="O81" i="3"/>
  <c r="AA81" i="3" s="1"/>
  <c r="M83" i="3"/>
  <c r="O85" i="3"/>
  <c r="AA85" i="3" s="1"/>
  <c r="M88" i="3"/>
  <c r="O92" i="3"/>
  <c r="K98" i="3"/>
  <c r="M103" i="3"/>
  <c r="O108" i="3"/>
  <c r="K114" i="3"/>
  <c r="M119" i="3"/>
  <c r="O124" i="3"/>
  <c r="K130" i="3"/>
  <c r="M135" i="3"/>
  <c r="O140" i="3"/>
  <c r="K146" i="3"/>
  <c r="K22" i="3"/>
  <c r="M10" i="3"/>
  <c r="O11" i="3"/>
  <c r="AA11" i="3" s="1"/>
  <c r="K21" i="3"/>
  <c r="M22" i="3"/>
  <c r="K25" i="3"/>
  <c r="M26" i="3"/>
  <c r="O29" i="3"/>
  <c r="K31" i="3"/>
  <c r="M32" i="3"/>
  <c r="O33" i="3"/>
  <c r="K35" i="3"/>
  <c r="M36" i="3"/>
  <c r="K39" i="3"/>
  <c r="M40" i="3"/>
  <c r="K42" i="3"/>
  <c r="M43" i="3"/>
  <c r="O44" i="3"/>
  <c r="K46" i="3"/>
  <c r="M47" i="3"/>
  <c r="O48" i="3"/>
  <c r="K50" i="3"/>
  <c r="M51" i="3"/>
  <c r="O52" i="3"/>
  <c r="K54" i="3"/>
  <c r="M55" i="3"/>
  <c r="O56" i="3"/>
  <c r="K58" i="3"/>
  <c r="K60" i="3"/>
  <c r="M62" i="3"/>
  <c r="O63" i="3"/>
  <c r="K65" i="3"/>
  <c r="M66" i="3"/>
  <c r="O67" i="3"/>
  <c r="K69" i="3"/>
  <c r="M70" i="3"/>
  <c r="O71" i="3"/>
  <c r="K73" i="3"/>
  <c r="M74" i="3"/>
  <c r="O75" i="3"/>
  <c r="K78" i="3"/>
  <c r="O80" i="3"/>
  <c r="K82" i="3"/>
  <c r="O84" i="3"/>
  <c r="K86" i="3"/>
  <c r="O88" i="3"/>
  <c r="K94" i="3"/>
  <c r="M99" i="3"/>
  <c r="O104" i="3"/>
  <c r="K110" i="3"/>
  <c r="M115" i="3"/>
  <c r="O120" i="3"/>
  <c r="K126" i="3"/>
  <c r="M131" i="3"/>
  <c r="O136" i="3"/>
  <c r="K142" i="3"/>
  <c r="M147" i="3"/>
  <c r="K10" i="3"/>
  <c r="O10" i="3"/>
  <c r="AA10" i="3" s="1"/>
  <c r="K20" i="3"/>
  <c r="M21" i="3"/>
  <c r="O22" i="3"/>
  <c r="AA22" i="3" s="1"/>
  <c r="M25" i="3"/>
  <c r="O26" i="3"/>
  <c r="AA26" i="3" s="1"/>
  <c r="M28" i="3"/>
  <c r="K30" i="3"/>
  <c r="M31" i="3"/>
  <c r="O32" i="3"/>
  <c r="M35" i="3"/>
  <c r="O36" i="3"/>
  <c r="K38" i="3"/>
  <c r="M39" i="3"/>
  <c r="O40" i="3"/>
  <c r="M42" i="3"/>
  <c r="O43" i="3"/>
  <c r="K45" i="3"/>
  <c r="M46" i="3"/>
  <c r="O47" i="3"/>
  <c r="K49" i="3"/>
  <c r="M50" i="3"/>
  <c r="O51" i="3"/>
  <c r="K53" i="3"/>
  <c r="M54" i="3"/>
  <c r="O55" i="3"/>
  <c r="K57" i="3"/>
  <c r="K59" i="3"/>
  <c r="M60" i="3"/>
  <c r="O62" i="3"/>
  <c r="K64" i="3"/>
  <c r="M65" i="3"/>
  <c r="O66" i="3"/>
  <c r="K68" i="3"/>
  <c r="M69" i="3"/>
  <c r="O70" i="3"/>
  <c r="K72" i="3"/>
  <c r="M73" i="3"/>
  <c r="O74" i="3"/>
  <c r="K76" i="3"/>
  <c r="M78" i="3"/>
  <c r="K81" i="3"/>
  <c r="M82" i="3"/>
  <c r="K85" i="3"/>
  <c r="M87" i="3"/>
  <c r="K90" i="3"/>
  <c r="M95" i="3"/>
  <c r="O100" i="3"/>
  <c r="K106" i="3"/>
  <c r="M111" i="3"/>
  <c r="O116" i="3"/>
  <c r="K122" i="3"/>
  <c r="M127" i="3"/>
  <c r="O132" i="3"/>
  <c r="K138" i="3"/>
  <c r="M143" i="3"/>
  <c r="O148" i="3"/>
  <c r="K11" i="3"/>
  <c r="M20" i="3"/>
  <c r="O21" i="3"/>
  <c r="O25" i="3"/>
  <c r="K29" i="3"/>
  <c r="M30" i="3"/>
  <c r="O31" i="3"/>
  <c r="K33" i="3"/>
  <c r="O35" i="3"/>
  <c r="M38" i="3"/>
  <c r="O39" i="3"/>
  <c r="O42" i="3"/>
  <c r="K44" i="3"/>
  <c r="M45" i="3"/>
  <c r="O46" i="3"/>
  <c r="K48" i="3"/>
  <c r="M49" i="3"/>
  <c r="O50" i="3"/>
  <c r="K52" i="3"/>
  <c r="M53" i="3"/>
  <c r="O54" i="3"/>
  <c r="K56" i="3"/>
  <c r="M57" i="3"/>
  <c r="M59" i="3"/>
  <c r="O60" i="3"/>
  <c r="K63" i="3"/>
  <c r="M64" i="3"/>
  <c r="O65" i="3"/>
  <c r="AA65" i="3" s="1"/>
  <c r="K67" i="3"/>
  <c r="M68" i="3"/>
  <c r="O69" i="3"/>
  <c r="K71" i="3"/>
  <c r="M72" i="3"/>
  <c r="O73" i="3"/>
  <c r="AA73" i="3" s="1"/>
  <c r="K75" i="3"/>
  <c r="M76" i="3"/>
  <c r="O78" i="3"/>
  <c r="M81" i="3"/>
  <c r="O82" i="3"/>
  <c r="M85" i="3"/>
  <c r="K88" i="3"/>
  <c r="M91" i="3"/>
  <c r="O96" i="3"/>
  <c r="K102" i="3"/>
  <c r="M107" i="3"/>
  <c r="O112" i="3"/>
  <c r="K118" i="3"/>
  <c r="M123" i="3"/>
  <c r="O128" i="3"/>
  <c r="K134" i="3"/>
  <c r="M139" i="3"/>
  <c r="O144" i="3"/>
  <c r="O258" i="3"/>
  <c r="M257" i="3"/>
  <c r="K256" i="3"/>
  <c r="O254" i="3"/>
  <c r="M253" i="3"/>
  <c r="O252" i="3"/>
  <c r="O250" i="3"/>
  <c r="M249" i="3"/>
  <c r="K248" i="3"/>
  <c r="O246" i="3"/>
  <c r="M245" i="3"/>
  <c r="K244" i="3"/>
  <c r="O242" i="3"/>
  <c r="M241" i="3"/>
  <c r="K240" i="3"/>
  <c r="O238" i="3"/>
  <c r="M237" i="3"/>
  <c r="K236" i="3"/>
  <c r="O234" i="3"/>
  <c r="M233" i="3"/>
  <c r="K232" i="3"/>
  <c r="O230" i="3"/>
  <c r="M229" i="3"/>
  <c r="K228" i="3"/>
  <c r="O226" i="3"/>
  <c r="M225" i="3"/>
  <c r="K224" i="3"/>
  <c r="O222" i="3"/>
  <c r="M221" i="3"/>
  <c r="K220" i="3"/>
  <c r="O218" i="3"/>
  <c r="M217" i="3"/>
  <c r="K216" i="3"/>
  <c r="O214" i="3"/>
  <c r="M213" i="3"/>
  <c r="K212" i="3"/>
  <c r="O210" i="3"/>
  <c r="M209" i="3"/>
  <c r="K208" i="3"/>
  <c r="O206" i="3"/>
  <c r="M205" i="3"/>
  <c r="K204" i="3"/>
  <c r="O202" i="3"/>
  <c r="M201" i="3"/>
  <c r="K200" i="3"/>
  <c r="O198" i="3"/>
  <c r="M197" i="3"/>
  <c r="K196" i="3"/>
  <c r="O194" i="3"/>
  <c r="M193" i="3"/>
  <c r="K192" i="3"/>
  <c r="O190" i="3"/>
  <c r="M189" i="3"/>
  <c r="K188" i="3"/>
  <c r="O186" i="3"/>
  <c r="M185" i="3"/>
  <c r="K184" i="3"/>
  <c r="O182" i="3"/>
  <c r="M181" i="3"/>
  <c r="K180" i="3"/>
  <c r="O178" i="3"/>
  <c r="M177" i="3"/>
  <c r="K176" i="3"/>
  <c r="O174" i="3"/>
  <c r="M173" i="3"/>
  <c r="K172" i="3"/>
  <c r="O170" i="3"/>
  <c r="M169" i="3"/>
  <c r="K168" i="3"/>
  <c r="O166" i="3"/>
  <c r="M165" i="3"/>
  <c r="K164" i="3"/>
  <c r="O162" i="3"/>
  <c r="M161" i="3"/>
  <c r="K160" i="3"/>
  <c r="O158" i="3"/>
  <c r="M157" i="3"/>
  <c r="K156" i="3"/>
  <c r="O154" i="3"/>
  <c r="M153" i="3"/>
  <c r="K152" i="3"/>
  <c r="O150" i="3"/>
  <c r="M258" i="3"/>
  <c r="K257" i="3"/>
  <c r="O255" i="3"/>
  <c r="M254" i="3"/>
  <c r="K253" i="3"/>
  <c r="M252" i="3"/>
  <c r="O251" i="3"/>
  <c r="M250" i="3"/>
  <c r="K249" i="3"/>
  <c r="O247" i="3"/>
  <c r="M246" i="3"/>
  <c r="K245" i="3"/>
  <c r="O243" i="3"/>
  <c r="M242" i="3"/>
  <c r="K241" i="3"/>
  <c r="O239" i="3"/>
  <c r="M238" i="3"/>
  <c r="K237" i="3"/>
  <c r="O235" i="3"/>
  <c r="M234" i="3"/>
  <c r="K233" i="3"/>
  <c r="O231" i="3"/>
  <c r="M230" i="3"/>
  <c r="K229" i="3"/>
  <c r="O227" i="3"/>
  <c r="M226" i="3"/>
  <c r="K225" i="3"/>
  <c r="O223" i="3"/>
  <c r="M222" i="3"/>
  <c r="K221" i="3"/>
  <c r="O219" i="3"/>
  <c r="M218" i="3"/>
  <c r="K217" i="3"/>
  <c r="O215" i="3"/>
  <c r="M214" i="3"/>
  <c r="K213" i="3"/>
  <c r="O211" i="3"/>
  <c r="M210" i="3"/>
  <c r="K209" i="3"/>
  <c r="O207" i="3"/>
  <c r="M206" i="3"/>
  <c r="K205" i="3"/>
  <c r="O203" i="3"/>
  <c r="M202" i="3"/>
  <c r="K201" i="3"/>
  <c r="O199" i="3"/>
  <c r="M198" i="3"/>
  <c r="K197" i="3"/>
  <c r="O195" i="3"/>
  <c r="M194" i="3"/>
  <c r="K193" i="3"/>
  <c r="O191" i="3"/>
  <c r="M190" i="3"/>
  <c r="K189" i="3"/>
  <c r="O187" i="3"/>
  <c r="M186" i="3"/>
  <c r="K185" i="3"/>
  <c r="O183" i="3"/>
  <c r="M182" i="3"/>
  <c r="K181" i="3"/>
  <c r="O179" i="3"/>
  <c r="M178" i="3"/>
  <c r="K177" i="3"/>
  <c r="O175" i="3"/>
  <c r="M174" i="3"/>
  <c r="K173" i="3"/>
  <c r="O171" i="3"/>
  <c r="M170" i="3"/>
  <c r="K169" i="3"/>
  <c r="O167" i="3"/>
  <c r="AA167" i="3" s="1"/>
  <c r="M166" i="3"/>
  <c r="K165" i="3"/>
  <c r="O163" i="3"/>
  <c r="M162" i="3"/>
  <c r="K161" i="3"/>
  <c r="O159" i="3"/>
  <c r="M158" i="3"/>
  <c r="K157" i="3"/>
  <c r="O155" i="3"/>
  <c r="M154" i="3"/>
  <c r="K153" i="3"/>
  <c r="O151" i="3"/>
  <c r="M150" i="3"/>
  <c r="K258" i="3"/>
  <c r="O256" i="3"/>
  <c r="M255" i="3"/>
  <c r="K254" i="3"/>
  <c r="K252" i="3"/>
  <c r="M251" i="3"/>
  <c r="K250" i="3"/>
  <c r="O248" i="3"/>
  <c r="M247" i="3"/>
  <c r="K246" i="3"/>
  <c r="O244" i="3"/>
  <c r="M243" i="3"/>
  <c r="K242" i="3"/>
  <c r="O240" i="3"/>
  <c r="M239" i="3"/>
  <c r="K238" i="3"/>
  <c r="O236" i="3"/>
  <c r="M235" i="3"/>
  <c r="K234" i="3"/>
  <c r="O232" i="3"/>
  <c r="M231" i="3"/>
  <c r="K230" i="3"/>
  <c r="O228" i="3"/>
  <c r="M227" i="3"/>
  <c r="K226" i="3"/>
  <c r="O224" i="3"/>
  <c r="M223" i="3"/>
  <c r="K222" i="3"/>
  <c r="O220" i="3"/>
  <c r="M219" i="3"/>
  <c r="K218" i="3"/>
  <c r="O216" i="3"/>
  <c r="M215" i="3"/>
  <c r="K214" i="3"/>
  <c r="O212" i="3"/>
  <c r="M211" i="3"/>
  <c r="K210" i="3"/>
  <c r="O208" i="3"/>
  <c r="M207" i="3"/>
  <c r="K206" i="3"/>
  <c r="O204" i="3"/>
  <c r="M203" i="3"/>
  <c r="K202" i="3"/>
  <c r="O200" i="3"/>
  <c r="M199" i="3"/>
  <c r="K198" i="3"/>
  <c r="O196" i="3"/>
  <c r="M195" i="3"/>
  <c r="K194" i="3"/>
  <c r="O192" i="3"/>
  <c r="M191" i="3"/>
  <c r="K190" i="3"/>
  <c r="O188" i="3"/>
  <c r="M187" i="3"/>
  <c r="K186" i="3"/>
  <c r="O184" i="3"/>
  <c r="M183" i="3"/>
  <c r="K182" i="3"/>
  <c r="O180" i="3"/>
  <c r="M179" i="3"/>
  <c r="K178" i="3"/>
  <c r="O176" i="3"/>
  <c r="M175" i="3"/>
  <c r="K174" i="3"/>
  <c r="O172" i="3"/>
  <c r="M171" i="3"/>
  <c r="K170" i="3"/>
  <c r="O168" i="3"/>
  <c r="M167" i="3"/>
  <c r="K166" i="3"/>
  <c r="O164" i="3"/>
  <c r="M163" i="3"/>
  <c r="K162" i="3"/>
  <c r="O160" i="3"/>
  <c r="M159" i="3"/>
  <c r="K158" i="3"/>
  <c r="O156" i="3"/>
  <c r="M155" i="3"/>
  <c r="K154" i="3"/>
  <c r="O152" i="3"/>
  <c r="M151" i="3"/>
  <c r="K150" i="3"/>
  <c r="O257" i="3"/>
  <c r="M256" i="3"/>
  <c r="K255" i="3"/>
  <c r="O253" i="3"/>
  <c r="K251" i="3"/>
  <c r="O249" i="3"/>
  <c r="M248" i="3"/>
  <c r="K247" i="3"/>
  <c r="O245" i="3"/>
  <c r="M244" i="3"/>
  <c r="K243" i="3"/>
  <c r="O241" i="3"/>
  <c r="M240" i="3"/>
  <c r="K239" i="3"/>
  <c r="O237" i="3"/>
  <c r="M236" i="3"/>
  <c r="K235" i="3"/>
  <c r="O233" i="3"/>
  <c r="M232" i="3"/>
  <c r="K231" i="3"/>
  <c r="O229" i="3"/>
  <c r="M228" i="3"/>
  <c r="K227" i="3"/>
  <c r="O225" i="3"/>
  <c r="M224" i="3"/>
  <c r="K223" i="3"/>
  <c r="O221" i="3"/>
  <c r="M220" i="3"/>
  <c r="K219" i="3"/>
  <c r="O217" i="3"/>
  <c r="M216" i="3"/>
  <c r="K215" i="3"/>
  <c r="O213" i="3"/>
  <c r="M212" i="3"/>
  <c r="K211" i="3"/>
  <c r="O209" i="3"/>
  <c r="M208" i="3"/>
  <c r="K207" i="3"/>
  <c r="O205" i="3"/>
  <c r="M204" i="3"/>
  <c r="K203" i="3"/>
  <c r="O201" i="3"/>
  <c r="M200" i="3"/>
  <c r="K199" i="3"/>
  <c r="O197" i="3"/>
  <c r="M196" i="3"/>
  <c r="K195" i="3"/>
  <c r="O193" i="3"/>
  <c r="M192" i="3"/>
  <c r="K191" i="3"/>
  <c r="O189" i="3"/>
  <c r="M188" i="3"/>
  <c r="K187" i="3"/>
  <c r="O185" i="3"/>
  <c r="M184" i="3"/>
  <c r="K183" i="3"/>
  <c r="O181" i="3"/>
  <c r="M180" i="3"/>
  <c r="K179" i="3"/>
  <c r="O177" i="3"/>
  <c r="M176" i="3"/>
  <c r="K175" i="3"/>
  <c r="O173" i="3"/>
  <c r="M172" i="3"/>
  <c r="K171" i="3"/>
  <c r="O169" i="3"/>
  <c r="M168" i="3"/>
  <c r="K167" i="3"/>
  <c r="O165" i="3"/>
  <c r="M164" i="3"/>
  <c r="K163" i="3"/>
  <c r="O161" i="3"/>
  <c r="M160" i="3"/>
  <c r="K159" i="3"/>
  <c r="O157" i="3"/>
  <c r="M156" i="3"/>
  <c r="O28" i="3"/>
  <c r="AA28" i="3" s="1"/>
  <c r="M58" i="3"/>
  <c r="K61" i="3"/>
  <c r="K77" i="3"/>
  <c r="O79" i="3"/>
  <c r="O83" i="3"/>
  <c r="M86" i="3"/>
  <c r="O87" i="3"/>
  <c r="K89" i="3"/>
  <c r="M90" i="3"/>
  <c r="O91" i="3"/>
  <c r="K93" i="3"/>
  <c r="M94" i="3"/>
  <c r="O95" i="3"/>
  <c r="K97" i="3"/>
  <c r="M98" i="3"/>
  <c r="O99" i="3"/>
  <c r="K101" i="3"/>
  <c r="M102" i="3"/>
  <c r="O103" i="3"/>
  <c r="K105" i="3"/>
  <c r="M106" i="3"/>
  <c r="O107" i="3"/>
  <c r="K109" i="3"/>
  <c r="M110" i="3"/>
  <c r="O111" i="3"/>
  <c r="K113" i="3"/>
  <c r="M114" i="3"/>
  <c r="O115" i="3"/>
  <c r="K117" i="3"/>
  <c r="M118" i="3"/>
  <c r="O119" i="3"/>
  <c r="K121" i="3"/>
  <c r="M122" i="3"/>
  <c r="O123" i="3"/>
  <c r="K125" i="3"/>
  <c r="M126" i="3"/>
  <c r="O127" i="3"/>
  <c r="K129" i="3"/>
  <c r="M130" i="3"/>
  <c r="O131" i="3"/>
  <c r="K133" i="3"/>
  <c r="M134" i="3"/>
  <c r="O135" i="3"/>
  <c r="K137" i="3"/>
  <c r="M138" i="3"/>
  <c r="O139" i="3"/>
  <c r="K141" i="3"/>
  <c r="M142" i="3"/>
  <c r="O143" i="3"/>
  <c r="K145" i="3"/>
  <c r="M146" i="3"/>
  <c r="O147" i="3"/>
  <c r="K149" i="3"/>
  <c r="M152" i="3"/>
  <c r="O58" i="3"/>
  <c r="M61" i="3"/>
  <c r="M77" i="3"/>
  <c r="K80" i="3"/>
  <c r="K84" i="3"/>
  <c r="O86" i="3"/>
  <c r="M89" i="3"/>
  <c r="O90" i="3"/>
  <c r="K92" i="3"/>
  <c r="M93" i="3"/>
  <c r="O94" i="3"/>
  <c r="K96" i="3"/>
  <c r="M97" i="3"/>
  <c r="O98" i="3"/>
  <c r="K100" i="3"/>
  <c r="M101" i="3"/>
  <c r="O102" i="3"/>
  <c r="K104" i="3"/>
  <c r="M105" i="3"/>
  <c r="O106" i="3"/>
  <c r="K108" i="3"/>
  <c r="M109" i="3"/>
  <c r="O110" i="3"/>
  <c r="K112" i="3"/>
  <c r="M113" i="3"/>
  <c r="O114" i="3"/>
  <c r="K116" i="3"/>
  <c r="M117" i="3"/>
  <c r="O118" i="3"/>
  <c r="K120" i="3"/>
  <c r="M121" i="3"/>
  <c r="O122" i="3"/>
  <c r="K124" i="3"/>
  <c r="M125" i="3"/>
  <c r="O126" i="3"/>
  <c r="K128" i="3"/>
  <c r="M129" i="3"/>
  <c r="O130" i="3"/>
  <c r="K132" i="3"/>
  <c r="M133" i="3"/>
  <c r="O134" i="3"/>
  <c r="K136" i="3"/>
  <c r="M137" i="3"/>
  <c r="O138" i="3"/>
  <c r="K140" i="3"/>
  <c r="M141" i="3"/>
  <c r="O142" i="3"/>
  <c r="K144" i="3"/>
  <c r="M145" i="3"/>
  <c r="O146" i="3"/>
  <c r="K148" i="3"/>
  <c r="M149" i="3"/>
  <c r="O153" i="3"/>
  <c r="K28" i="3"/>
  <c r="O61" i="3"/>
  <c r="O77" i="3"/>
  <c r="K79" i="3"/>
  <c r="M80" i="3"/>
  <c r="K83" i="3"/>
  <c r="M84" i="3"/>
  <c r="K87" i="3"/>
  <c r="O89" i="3"/>
  <c r="K91" i="3"/>
  <c r="M92" i="3"/>
  <c r="O93" i="3"/>
  <c r="K95" i="3"/>
  <c r="M96" i="3"/>
  <c r="O97" i="3"/>
  <c r="K99" i="3"/>
  <c r="M100" i="3"/>
  <c r="O101" i="3"/>
  <c r="K103" i="3"/>
  <c r="M104" i="3"/>
  <c r="O105" i="3"/>
  <c r="K107" i="3"/>
  <c r="M108" i="3"/>
  <c r="O109" i="3"/>
  <c r="K111" i="3"/>
  <c r="M112" i="3"/>
  <c r="O113" i="3"/>
  <c r="K115" i="3"/>
  <c r="M116" i="3"/>
  <c r="O117" i="3"/>
  <c r="K119" i="3"/>
  <c r="M120" i="3"/>
  <c r="O121" i="3"/>
  <c r="K123" i="3"/>
  <c r="M124" i="3"/>
  <c r="O125" i="3"/>
  <c r="K127" i="3"/>
  <c r="M128" i="3"/>
  <c r="O129" i="3"/>
  <c r="K131" i="3"/>
  <c r="M132" i="3"/>
  <c r="O133" i="3"/>
  <c r="K135" i="3"/>
  <c r="M136" i="3"/>
  <c r="O137" i="3"/>
  <c r="K139" i="3"/>
  <c r="M140" i="3"/>
  <c r="O141" i="3"/>
  <c r="K143" i="3"/>
  <c r="M144" i="3"/>
  <c r="O145" i="3"/>
  <c r="K147" i="3"/>
  <c r="M148" i="3"/>
  <c r="O149" i="3"/>
  <c r="K155" i="3"/>
  <c r="S138" i="3" l="1"/>
  <c r="S159" i="3"/>
  <c r="S106" i="3"/>
  <c r="S207" i="3"/>
  <c r="S50" i="3"/>
  <c r="S71" i="3"/>
  <c r="S185" i="3"/>
  <c r="S233" i="3"/>
  <c r="S206" i="3"/>
  <c r="S210" i="3"/>
  <c r="S255" i="3"/>
  <c r="S86" i="3"/>
  <c r="S125" i="3"/>
  <c r="S46" i="3"/>
  <c r="S88" i="3"/>
  <c r="S224" i="3"/>
  <c r="S16" i="3"/>
  <c r="S258" i="3"/>
  <c r="S178" i="3"/>
  <c r="S226" i="3"/>
  <c r="S143" i="3"/>
  <c r="S102" i="3"/>
  <c r="S52" i="3"/>
  <c r="S179" i="3"/>
  <c r="S191" i="3"/>
  <c r="S227" i="3"/>
  <c r="S239" i="3"/>
  <c r="S12" i="3"/>
  <c r="S9" i="3"/>
  <c r="S192" i="3"/>
  <c r="S240" i="3"/>
  <c r="S153" i="3"/>
  <c r="S25" i="3"/>
  <c r="S256" i="3"/>
  <c r="S100" i="3"/>
  <c r="S194" i="3"/>
  <c r="S242" i="3"/>
  <c r="S141" i="3"/>
  <c r="S111" i="3"/>
  <c r="S82" i="3"/>
  <c r="S118" i="3"/>
  <c r="S61" i="3"/>
  <c r="S33" i="3"/>
  <c r="S249" i="3"/>
  <c r="S195" i="3"/>
  <c r="S243" i="3"/>
  <c r="S93" i="3"/>
  <c r="S144" i="3"/>
  <c r="S208" i="3"/>
  <c r="S163" i="3"/>
  <c r="S36" i="3"/>
  <c r="S45" i="3"/>
  <c r="S64" i="3"/>
  <c r="S176" i="3"/>
  <c r="S67" i="3"/>
  <c r="S21" i="3"/>
  <c r="S70" i="3"/>
  <c r="S109" i="3"/>
  <c r="S211" i="3"/>
  <c r="S134" i="3"/>
  <c r="AA157" i="3"/>
  <c r="AB157" i="3" s="1"/>
  <c r="AA214" i="3"/>
  <c r="AB214" i="3" s="1"/>
  <c r="AA130" i="3"/>
  <c r="AB130" i="3" s="1"/>
  <c r="AA164" i="3"/>
  <c r="AB164" i="3" s="1"/>
  <c r="AA231" i="3"/>
  <c r="AB231" i="3" s="1"/>
  <c r="AA58" i="3"/>
  <c r="AB58" i="3" s="1"/>
  <c r="AA225" i="3"/>
  <c r="AB225" i="3" s="1"/>
  <c r="AA202" i="3"/>
  <c r="AB202" i="3" s="1"/>
  <c r="AA39" i="3"/>
  <c r="AB39" i="3" s="1"/>
  <c r="AA80" i="3"/>
  <c r="AB80" i="3" s="1"/>
  <c r="AA252" i="3"/>
  <c r="AB252" i="3" s="1"/>
  <c r="AA72" i="3"/>
  <c r="AB72" i="3" s="1"/>
  <c r="AA24" i="3"/>
  <c r="AB24" i="3" s="1"/>
  <c r="AA41" i="3"/>
  <c r="AB41" i="3" s="1"/>
  <c r="AA221" i="3"/>
  <c r="AB221" i="3" s="1"/>
  <c r="AA114" i="3"/>
  <c r="AB114" i="3" s="1"/>
  <c r="AA257" i="3"/>
  <c r="AB257" i="3" s="1"/>
  <c r="AA151" i="3"/>
  <c r="AB151" i="3" s="1"/>
  <c r="AA66" i="3"/>
  <c r="AB66" i="3" s="1"/>
  <c r="AA177" i="3"/>
  <c r="AB177" i="3" s="1"/>
  <c r="AA44" i="3"/>
  <c r="AB44" i="3" s="1"/>
  <c r="AA142" i="3"/>
  <c r="AB142" i="3" s="1"/>
  <c r="AA184" i="3"/>
  <c r="AB184" i="3" s="1"/>
  <c r="AA219" i="3"/>
  <c r="AB219" i="3" s="1"/>
  <c r="AA62" i="3"/>
  <c r="AB62" i="3" s="1"/>
  <c r="AA13" i="3"/>
  <c r="AB13" i="3" s="1"/>
  <c r="AA5" i="3"/>
  <c r="AB5" i="3" s="1"/>
  <c r="AA139" i="3"/>
  <c r="AB139" i="3" s="1"/>
  <c r="AA182" i="3"/>
  <c r="AB182" i="3" s="1"/>
  <c r="AA48" i="3"/>
  <c r="AB48" i="3" s="1"/>
  <c r="AA121" i="3"/>
  <c r="AB121" i="3" s="1"/>
  <c r="AA212" i="3"/>
  <c r="AB212" i="3" s="1"/>
  <c r="AA87" i="3"/>
  <c r="AB87" i="3" s="1"/>
  <c r="AA154" i="3"/>
  <c r="AB154" i="3" s="1"/>
  <c r="AA47" i="3"/>
  <c r="AB47" i="3" s="1"/>
  <c r="AA248" i="3"/>
  <c r="AB248" i="3" s="1"/>
  <c r="AA155" i="3"/>
  <c r="AB155" i="3" s="1"/>
  <c r="AA120" i="3"/>
  <c r="AB120" i="3" s="1"/>
  <c r="AA79" i="3"/>
  <c r="AB79" i="3" s="1"/>
  <c r="AA197" i="3"/>
  <c r="AB197" i="3" s="1"/>
  <c r="AA158" i="3"/>
  <c r="AB158" i="3" s="1"/>
  <c r="AA238" i="3"/>
  <c r="AB238" i="3" s="1"/>
  <c r="AA56" i="3"/>
  <c r="AB56" i="3" s="1"/>
  <c r="AA37" i="3"/>
  <c r="AB37" i="3" s="1"/>
  <c r="AA246" i="3"/>
  <c r="AB246" i="3" s="1"/>
  <c r="AA60" i="3"/>
  <c r="AB60" i="3" s="1"/>
  <c r="AA124" i="3"/>
  <c r="AB124" i="3" s="1"/>
  <c r="AA146" i="3"/>
  <c r="AB146" i="3" s="1"/>
  <c r="AA183" i="3"/>
  <c r="AB183" i="3" s="1"/>
  <c r="AA193" i="3"/>
  <c r="AB193" i="3" s="1"/>
  <c r="AA250" i="3"/>
  <c r="AB250" i="3" s="1"/>
  <c r="AA112" i="3"/>
  <c r="AB112" i="3" s="1"/>
  <c r="AA101" i="3"/>
  <c r="AB101" i="3" s="1"/>
  <c r="AA216" i="3"/>
  <c r="AB216" i="3" s="1"/>
  <c r="AA171" i="3"/>
  <c r="AB171" i="3" s="1"/>
  <c r="AA115" i="3"/>
  <c r="AB115" i="3" s="1"/>
  <c r="AA181" i="3"/>
  <c r="AB181" i="3" s="1"/>
  <c r="AA206" i="3"/>
  <c r="AB206" i="3" s="1"/>
  <c r="AA31" i="3"/>
  <c r="AB31" i="3" s="1"/>
  <c r="AA137" i="3"/>
  <c r="AB137" i="3" s="1"/>
  <c r="AA244" i="3"/>
  <c r="AB244" i="3" s="1"/>
  <c r="AA119" i="3"/>
  <c r="AB119" i="3" s="1"/>
  <c r="AA170" i="3"/>
  <c r="AB170" i="3" s="1"/>
  <c r="AA108" i="3"/>
  <c r="AB108" i="3" s="1"/>
  <c r="AA149" i="3"/>
  <c r="AB149" i="3" s="1"/>
  <c r="AA126" i="3"/>
  <c r="AB126" i="3" s="1"/>
  <c r="AA168" i="3"/>
  <c r="AB168" i="3" s="1"/>
  <c r="AA235" i="3"/>
  <c r="AB235" i="3" s="1"/>
  <c r="AA54" i="3"/>
  <c r="AB54" i="3" s="1"/>
  <c r="AA99" i="3"/>
  <c r="AB99" i="3" s="1"/>
  <c r="AA229" i="3"/>
  <c r="AB229" i="3" s="1"/>
  <c r="AA174" i="3"/>
  <c r="AB174" i="3" s="1"/>
  <c r="AA68" i="3"/>
  <c r="AB68" i="3" s="1"/>
  <c r="AA30" i="3"/>
  <c r="AB30" i="3" s="1"/>
  <c r="AA91" i="3"/>
  <c r="AB91" i="3" s="1"/>
  <c r="AA150" i="3"/>
  <c r="AB150" i="3" s="1"/>
  <c r="AA78" i="3"/>
  <c r="AB78" i="3" s="1"/>
  <c r="AA76" i="3"/>
  <c r="AB76" i="3" s="1"/>
  <c r="AA161" i="3"/>
  <c r="AB161" i="3" s="1"/>
  <c r="AA38" i="3"/>
  <c r="AB38" i="3" s="1"/>
  <c r="AA117" i="3"/>
  <c r="AB117" i="3" s="1"/>
  <c r="AA94" i="3"/>
  <c r="AB94" i="3" s="1"/>
  <c r="AA83" i="3"/>
  <c r="AB83" i="3" s="1"/>
  <c r="AA232" i="3"/>
  <c r="AB232" i="3" s="1"/>
  <c r="AA203" i="3"/>
  <c r="AB203" i="3" s="1"/>
  <c r="AA75" i="3"/>
  <c r="AB75" i="3" s="1"/>
  <c r="AA53" i="3"/>
  <c r="AB53" i="3" s="1"/>
  <c r="AA147" i="3"/>
  <c r="AB147" i="3" s="1"/>
  <c r="AA213" i="3"/>
  <c r="AB213" i="3" s="1"/>
  <c r="AA222" i="3"/>
  <c r="AB222" i="3" s="1"/>
  <c r="AA43" i="3"/>
  <c r="AB43" i="3" s="1"/>
  <c r="AA96" i="3"/>
  <c r="AB96" i="3" s="1"/>
  <c r="AA189" i="3"/>
  <c r="AB189" i="3" s="1"/>
  <c r="AA166" i="3"/>
  <c r="AB166" i="3" s="1"/>
  <c r="AA89" i="3"/>
  <c r="AB89" i="3" s="1"/>
  <c r="AA180" i="3"/>
  <c r="AB180" i="3" s="1"/>
  <c r="AA247" i="3"/>
  <c r="AB247" i="3" s="1"/>
  <c r="AA148" i="3"/>
  <c r="AB148" i="3" s="1"/>
  <c r="AA63" i="3"/>
  <c r="AB63" i="3" s="1"/>
  <c r="AA135" i="3"/>
  <c r="AB135" i="3" s="1"/>
  <c r="AA241" i="3"/>
  <c r="AB241" i="3" s="1"/>
  <c r="AA186" i="3"/>
  <c r="AB186" i="3" s="1"/>
  <c r="AA133" i="3"/>
  <c r="AB133" i="3" s="1"/>
  <c r="AA110" i="3"/>
  <c r="AB110" i="3" s="1"/>
  <c r="AA152" i="3"/>
  <c r="AB152" i="3" s="1"/>
  <c r="AA200" i="3"/>
  <c r="AB200" i="3" s="1"/>
  <c r="AA187" i="3"/>
  <c r="AB187" i="3" s="1"/>
  <c r="AA132" i="3"/>
  <c r="AB132" i="3" s="1"/>
  <c r="AA165" i="3"/>
  <c r="AB165" i="3" s="1"/>
  <c r="AA254" i="3"/>
  <c r="AB254" i="3" s="1"/>
  <c r="AA69" i="3"/>
  <c r="AB69" i="3" s="1"/>
  <c r="AA92" i="3"/>
  <c r="AB92" i="3" s="1"/>
  <c r="AA173" i="3"/>
  <c r="AB173" i="3" s="1"/>
  <c r="AA198" i="3"/>
  <c r="AB198" i="3" s="1"/>
  <c r="AA29" i="3"/>
  <c r="AB29" i="3" s="1"/>
  <c r="AA196" i="3"/>
  <c r="AB196" i="3" s="1"/>
  <c r="AA215" i="3"/>
  <c r="AB215" i="3" s="1"/>
  <c r="AA57" i="3"/>
  <c r="AB57" i="3" s="1"/>
  <c r="AA209" i="3"/>
  <c r="AB209" i="3" s="1"/>
  <c r="AA218" i="3"/>
  <c r="AB218" i="3" s="1"/>
  <c r="AA251" i="3"/>
  <c r="AB251" i="3" s="1"/>
  <c r="AA35" i="3"/>
  <c r="AB35" i="3" s="1"/>
  <c r="AA19" i="3"/>
  <c r="AB19" i="3" s="1"/>
  <c r="AA131" i="3"/>
  <c r="AB131" i="3" s="1"/>
  <c r="AA245" i="3"/>
  <c r="AB245" i="3" s="1"/>
  <c r="AA190" i="3"/>
  <c r="AB190" i="3" s="1"/>
  <c r="AA23" i="3"/>
  <c r="AB23" i="3" s="1"/>
  <c r="AA34" i="3"/>
  <c r="AB34" i="3" s="1"/>
  <c r="AA145" i="3"/>
  <c r="AB145" i="3" s="1"/>
  <c r="AA129" i="3"/>
  <c r="AB129" i="3" s="1"/>
  <c r="AA113" i="3"/>
  <c r="AB113" i="3" s="1"/>
  <c r="AA97" i="3"/>
  <c r="AB97" i="3" s="1"/>
  <c r="AA77" i="3"/>
  <c r="AB77" i="3" s="1"/>
  <c r="AA138" i="3"/>
  <c r="AB138" i="3" s="1"/>
  <c r="AA122" i="3"/>
  <c r="AB122" i="3" s="1"/>
  <c r="AA106" i="3"/>
  <c r="AB106" i="3" s="1"/>
  <c r="AA90" i="3"/>
  <c r="AB90" i="3" s="1"/>
  <c r="AA156" i="3"/>
  <c r="AB156" i="3" s="1"/>
  <c r="AA172" i="3"/>
  <c r="AB172" i="3" s="1"/>
  <c r="AA188" i="3"/>
  <c r="AB188" i="3" s="1"/>
  <c r="AA204" i="3"/>
  <c r="AB204" i="3" s="1"/>
  <c r="AA220" i="3"/>
  <c r="AB220" i="3" s="1"/>
  <c r="AA236" i="3"/>
  <c r="AB236" i="3" s="1"/>
  <c r="AA159" i="3"/>
  <c r="AB159" i="3" s="1"/>
  <c r="AA175" i="3"/>
  <c r="AB175" i="3" s="1"/>
  <c r="AA191" i="3"/>
  <c r="AB191" i="3" s="1"/>
  <c r="AA207" i="3"/>
  <c r="AB207" i="3" s="1"/>
  <c r="AA223" i="3"/>
  <c r="AB223" i="3" s="1"/>
  <c r="AA239" i="3"/>
  <c r="AB239" i="3" s="1"/>
  <c r="AA50" i="3"/>
  <c r="AB50" i="3" s="1"/>
  <c r="AA116" i="3"/>
  <c r="AB116" i="3" s="1"/>
  <c r="AA74" i="3"/>
  <c r="AB74" i="3" s="1"/>
  <c r="AA40" i="3"/>
  <c r="AB40" i="3" s="1"/>
  <c r="AA104" i="3"/>
  <c r="AB104" i="3" s="1"/>
  <c r="AA71" i="3"/>
  <c r="AB71" i="3" s="1"/>
  <c r="AA49" i="3"/>
  <c r="AB49" i="3" s="1"/>
  <c r="AA7" i="3"/>
  <c r="AB7" i="3" s="1"/>
  <c r="AA61" i="3"/>
  <c r="AB61" i="3" s="1"/>
  <c r="AA143" i="3"/>
  <c r="AB143" i="3" s="1"/>
  <c r="AA127" i="3"/>
  <c r="AB127" i="3" s="1"/>
  <c r="AA111" i="3"/>
  <c r="AB111" i="3" s="1"/>
  <c r="AA95" i="3"/>
  <c r="AB95" i="3" s="1"/>
  <c r="AA169" i="3"/>
  <c r="AB169" i="3" s="1"/>
  <c r="AA185" i="3"/>
  <c r="AB185" i="3" s="1"/>
  <c r="AA201" i="3"/>
  <c r="AB201" i="3" s="1"/>
  <c r="AA217" i="3"/>
  <c r="AB217" i="3" s="1"/>
  <c r="AA233" i="3"/>
  <c r="AB233" i="3" s="1"/>
  <c r="AA249" i="3"/>
  <c r="AB249" i="3" s="1"/>
  <c r="AA255" i="3"/>
  <c r="AB255" i="3" s="1"/>
  <c r="AA162" i="3"/>
  <c r="AB162" i="3" s="1"/>
  <c r="AA178" i="3"/>
  <c r="AB178" i="3" s="1"/>
  <c r="AA194" i="3"/>
  <c r="AB194" i="3" s="1"/>
  <c r="AA210" i="3"/>
  <c r="AB210" i="3" s="1"/>
  <c r="AA226" i="3"/>
  <c r="AB226" i="3" s="1"/>
  <c r="AA242" i="3"/>
  <c r="AB242" i="3" s="1"/>
  <c r="AA258" i="3"/>
  <c r="AB258" i="3" s="1"/>
  <c r="AA55" i="3"/>
  <c r="AB55" i="3" s="1"/>
  <c r="AA52" i="3"/>
  <c r="AB52" i="3" s="1"/>
  <c r="AA12" i="3"/>
  <c r="AB12" i="3" s="1"/>
  <c r="AA86" i="3"/>
  <c r="AB86" i="3" s="1"/>
  <c r="AA144" i="3"/>
  <c r="AB144" i="3" s="1"/>
  <c r="AA25" i="3"/>
  <c r="AB25" i="3" s="1"/>
  <c r="AA33" i="3"/>
  <c r="AB33" i="3" s="1"/>
  <c r="AA140" i="3"/>
  <c r="AB140" i="3" s="1"/>
  <c r="AA64" i="3"/>
  <c r="AB64" i="3" s="1"/>
  <c r="AA3" i="3"/>
  <c r="AB3" i="3" s="1"/>
  <c r="AA17" i="3"/>
  <c r="AB17" i="3" s="1"/>
  <c r="AA9" i="3"/>
  <c r="AB9" i="3" s="1"/>
  <c r="AA141" i="3"/>
  <c r="AB141" i="3" s="1"/>
  <c r="AA125" i="3"/>
  <c r="AB125" i="3" s="1"/>
  <c r="AA109" i="3"/>
  <c r="AB109" i="3" s="1"/>
  <c r="AA93" i="3"/>
  <c r="AB93" i="3" s="1"/>
  <c r="AA153" i="3"/>
  <c r="AB153" i="3" s="1"/>
  <c r="AA134" i="3"/>
  <c r="AB134" i="3" s="1"/>
  <c r="AA118" i="3"/>
  <c r="AB118" i="3" s="1"/>
  <c r="AA102" i="3"/>
  <c r="AB102" i="3" s="1"/>
  <c r="AA253" i="3"/>
  <c r="AB253" i="3" s="1"/>
  <c r="AA160" i="3"/>
  <c r="AB160" i="3" s="1"/>
  <c r="AA176" i="3"/>
  <c r="AB176" i="3" s="1"/>
  <c r="AA192" i="3"/>
  <c r="AB192" i="3" s="1"/>
  <c r="AA208" i="3"/>
  <c r="AB208" i="3" s="1"/>
  <c r="AA224" i="3"/>
  <c r="AB224" i="3" s="1"/>
  <c r="AA240" i="3"/>
  <c r="AB240" i="3" s="1"/>
  <c r="AA256" i="3"/>
  <c r="AB256" i="3" s="1"/>
  <c r="AA163" i="3"/>
  <c r="AB163" i="3" s="1"/>
  <c r="AA179" i="3"/>
  <c r="AB179" i="3" s="1"/>
  <c r="AA195" i="3"/>
  <c r="AB195" i="3" s="1"/>
  <c r="AA211" i="3"/>
  <c r="AB211" i="3" s="1"/>
  <c r="AA227" i="3"/>
  <c r="AB227" i="3" s="1"/>
  <c r="AA243" i="3"/>
  <c r="AB243" i="3" s="1"/>
  <c r="AA82" i="3"/>
  <c r="AB82" i="3" s="1"/>
  <c r="AA46" i="3"/>
  <c r="AB46" i="3" s="1"/>
  <c r="AA21" i="3"/>
  <c r="AB21" i="3" s="1"/>
  <c r="AA100" i="3"/>
  <c r="AB100" i="3" s="1"/>
  <c r="AA70" i="3"/>
  <c r="AB70" i="3" s="1"/>
  <c r="AA36" i="3"/>
  <c r="AB36" i="3" s="1"/>
  <c r="AA88" i="3"/>
  <c r="AB88" i="3" s="1"/>
  <c r="AA67" i="3"/>
  <c r="AB67" i="3" s="1"/>
  <c r="AA45" i="3"/>
  <c r="AB45" i="3" s="1"/>
  <c r="AA16" i="3"/>
  <c r="AB16" i="3" s="1"/>
  <c r="AA123" i="3"/>
  <c r="AB123" i="3" s="1"/>
  <c r="AA230" i="3"/>
  <c r="AB230" i="3" s="1"/>
  <c r="AA2" i="3"/>
  <c r="AB2" i="3" s="1"/>
  <c r="AA6" i="3"/>
  <c r="AB6" i="3" s="1"/>
  <c r="AA205" i="3"/>
  <c r="AB205" i="3" s="1"/>
  <c r="AA51" i="3"/>
  <c r="AB51" i="3" s="1"/>
  <c r="AA32" i="3"/>
  <c r="AB32" i="3" s="1"/>
  <c r="AA59" i="3"/>
  <c r="AB59" i="3" s="1"/>
  <c r="AA107" i="3"/>
  <c r="AB107" i="3" s="1"/>
  <c r="AA128" i="3"/>
  <c r="AB128" i="3" s="1"/>
  <c r="AA84" i="3"/>
  <c r="AB84" i="3" s="1"/>
  <c r="AA98" i="3"/>
  <c r="AB98" i="3" s="1"/>
  <c r="AA199" i="3"/>
  <c r="AB199" i="3" s="1"/>
  <c r="AA42" i="3"/>
  <c r="AB42" i="3" s="1"/>
  <c r="AA237" i="3"/>
  <c r="AB237" i="3" s="1"/>
  <c r="AA105" i="3"/>
  <c r="AB105" i="3" s="1"/>
  <c r="AA228" i="3"/>
  <c r="AB228" i="3" s="1"/>
  <c r="AA136" i="3"/>
  <c r="AB136" i="3" s="1"/>
  <c r="AA103" i="3"/>
  <c r="AB103" i="3" s="1"/>
  <c r="AA234" i="3"/>
  <c r="AB234" i="3" s="1"/>
  <c r="S115" i="3"/>
  <c r="Z194" i="3"/>
  <c r="S203" i="3"/>
  <c r="S131" i="3"/>
  <c r="S204" i="3"/>
  <c r="S147" i="3"/>
  <c r="S169" i="3"/>
  <c r="S217" i="3"/>
  <c r="S55" i="3"/>
  <c r="AB15" i="3"/>
  <c r="Z98" i="3"/>
  <c r="Z217" i="3"/>
  <c r="Z216" i="3"/>
  <c r="Z83" i="3"/>
  <c r="Z101" i="3"/>
  <c r="Z94" i="3"/>
  <c r="Z201" i="3"/>
  <c r="Z141" i="3"/>
  <c r="Z248" i="3"/>
  <c r="Z210" i="3"/>
  <c r="Z138" i="3"/>
  <c r="Z89" i="3"/>
  <c r="Z197" i="3"/>
  <c r="Z123" i="3"/>
  <c r="Z51" i="3"/>
  <c r="Z230" i="3"/>
  <c r="Z158" i="3"/>
  <c r="Z26" i="3"/>
  <c r="Z185" i="3"/>
  <c r="Z157" i="3"/>
  <c r="Z85" i="3"/>
  <c r="Z25" i="3"/>
  <c r="Z149" i="3"/>
  <c r="Z156" i="3"/>
  <c r="Z84" i="3"/>
  <c r="Z24" i="3"/>
  <c r="Z113" i="3"/>
  <c r="Z203" i="3"/>
  <c r="Z143" i="3"/>
  <c r="Z23" i="3"/>
  <c r="Z214" i="3"/>
  <c r="Z154" i="3"/>
  <c r="Z69" i="3"/>
  <c r="Z128" i="3"/>
  <c r="Z56" i="3"/>
  <c r="Z91" i="3"/>
  <c r="Z77" i="3"/>
  <c r="Z66" i="3"/>
  <c r="Z232" i="3"/>
  <c r="Z184" i="3"/>
  <c r="Z124" i="3"/>
  <c r="Z52" i="3"/>
  <c r="Z243" i="3"/>
  <c r="S167" i="3"/>
  <c r="AB167" i="3"/>
  <c r="Z86" i="3"/>
  <c r="Z205" i="3"/>
  <c r="Z41" i="3"/>
  <c r="Z71" i="3"/>
  <c r="Z3" i="3"/>
  <c r="Z82" i="3"/>
  <c r="Z29" i="3"/>
  <c r="Z189" i="3"/>
  <c r="Z129" i="3"/>
  <c r="Z236" i="3"/>
  <c r="Z188" i="3"/>
  <c r="Z125" i="3"/>
  <c r="Z211" i="3"/>
  <c r="Z151" i="3"/>
  <c r="Z198" i="3"/>
  <c r="Z126" i="3"/>
  <c r="Z257" i="3"/>
  <c r="Z161" i="3"/>
  <c r="Z171" i="3"/>
  <c r="Z111" i="3"/>
  <c r="Z218" i="3"/>
  <c r="Z145" i="3"/>
  <c r="Z204" i="3"/>
  <c r="Z144" i="3"/>
  <c r="Z72" i="3"/>
  <c r="Z5" i="3"/>
  <c r="Z191" i="3"/>
  <c r="Z131" i="3"/>
  <c r="Z202" i="3"/>
  <c r="Z142" i="3"/>
  <c r="Z57" i="3"/>
  <c r="Z116" i="3"/>
  <c r="Z199" i="3"/>
  <c r="Z31" i="3"/>
  <c r="Z258" i="3"/>
  <c r="Z54" i="3"/>
  <c r="Z112" i="3"/>
  <c r="Z40" i="3"/>
  <c r="Z231" i="3"/>
  <c r="Z39" i="3"/>
  <c r="S73" i="3"/>
  <c r="AB73" i="3"/>
  <c r="S26" i="3"/>
  <c r="AB26" i="3"/>
  <c r="Z146" i="3"/>
  <c r="Z74" i="3"/>
  <c r="Z14" i="3"/>
  <c r="Z17" i="3"/>
  <c r="Z193" i="3"/>
  <c r="Z73" i="3"/>
  <c r="Z13" i="3"/>
  <c r="Z252" i="3"/>
  <c r="Z59" i="3"/>
  <c r="Z11" i="3"/>
  <c r="Z70" i="3"/>
  <c r="Z249" i="3"/>
  <c r="Z117" i="3"/>
  <c r="Z176" i="3"/>
  <c r="Z44" i="3"/>
  <c r="Z4" i="3"/>
  <c r="Z139" i="3"/>
  <c r="Z79" i="3"/>
  <c r="Z186" i="3"/>
  <c r="Z114" i="3"/>
  <c r="Z245" i="3"/>
  <c r="Z220" i="3"/>
  <c r="Z172" i="3"/>
  <c r="Z99" i="3"/>
  <c r="Z206" i="3"/>
  <c r="Z133" i="3"/>
  <c r="Z132" i="3"/>
  <c r="Z60" i="3"/>
  <c r="Z12" i="3"/>
  <c r="Z251" i="3"/>
  <c r="Z119" i="3"/>
  <c r="Z190" i="3"/>
  <c r="Z130" i="3"/>
  <c r="Z177" i="3"/>
  <c r="Z45" i="3"/>
  <c r="Z224" i="3"/>
  <c r="Z104" i="3"/>
  <c r="Z187" i="3"/>
  <c r="Z19" i="3"/>
  <c r="Z42" i="3"/>
  <c r="Z65" i="3"/>
  <c r="Z100" i="3"/>
  <c r="Z219" i="3"/>
  <c r="Z159" i="3"/>
  <c r="S28" i="3"/>
  <c r="AB28" i="3"/>
  <c r="Z134" i="3"/>
  <c r="Z62" i="3"/>
  <c r="Z253" i="3"/>
  <c r="Z240" i="3"/>
  <c r="Z192" i="3"/>
  <c r="Z179" i="3"/>
  <c r="Z250" i="3"/>
  <c r="Z58" i="3"/>
  <c r="Z237" i="3"/>
  <c r="Z105" i="3"/>
  <c r="Z164" i="3"/>
  <c r="Z32" i="3"/>
  <c r="Z127" i="3"/>
  <c r="Z246" i="3"/>
  <c r="Z174" i="3"/>
  <c r="Z102" i="3"/>
  <c r="Z28" i="3"/>
  <c r="Z87" i="3"/>
  <c r="Z27" i="3"/>
  <c r="S11" i="3"/>
  <c r="AB11" i="3"/>
  <c r="S22" i="3"/>
  <c r="AB22" i="3"/>
  <c r="S18" i="3"/>
  <c r="AB18" i="3"/>
  <c r="S85" i="3"/>
  <c r="AB85" i="3"/>
  <c r="S65" i="3"/>
  <c r="AB65" i="3"/>
  <c r="S10" i="3"/>
  <c r="AB10" i="3"/>
  <c r="S20" i="3"/>
  <c r="AB20" i="3"/>
  <c r="S8" i="3"/>
  <c r="AB8" i="3"/>
  <c r="S81" i="3"/>
  <c r="AB81" i="3"/>
  <c r="Z2" i="3"/>
  <c r="Z181" i="3"/>
  <c r="Z121" i="3"/>
  <c r="Z61" i="3"/>
  <c r="Z120" i="3"/>
  <c r="Z239" i="3"/>
  <c r="Z107" i="3"/>
  <c r="Z47" i="3"/>
  <c r="Z178" i="3"/>
  <c r="Z173" i="3"/>
  <c r="Z92" i="3"/>
  <c r="Z67" i="3"/>
  <c r="Z233" i="3"/>
  <c r="Z208" i="3"/>
  <c r="Z160" i="3"/>
  <c r="Z88" i="3"/>
  <c r="Z207" i="3"/>
  <c r="Z147" i="3"/>
  <c r="S14" i="3"/>
  <c r="AB14" i="3"/>
  <c r="Z254" i="3"/>
  <c r="Z122" i="3"/>
  <c r="Z50" i="3"/>
  <c r="Z241" i="3"/>
  <c r="Z46" i="3"/>
  <c r="Z180" i="3"/>
  <c r="Z48" i="3"/>
  <c r="Z34" i="3"/>
  <c r="Z22" i="3"/>
  <c r="Z118" i="3"/>
  <c r="Z225" i="3"/>
  <c r="Z165" i="3"/>
  <c r="Z93" i="3"/>
  <c r="Z212" i="3"/>
  <c r="Z247" i="3"/>
  <c r="Z115" i="3"/>
  <c r="Z55" i="3"/>
  <c r="Z7" i="3"/>
  <c r="Z234" i="3"/>
  <c r="Z162" i="3"/>
  <c r="Z90" i="3"/>
  <c r="Z49" i="3"/>
  <c r="Z6" i="3"/>
  <c r="Z221" i="3"/>
  <c r="Z256" i="3"/>
  <c r="Z75" i="3"/>
  <c r="AB27" i="3"/>
  <c r="S4" i="3"/>
  <c r="AB4" i="3"/>
  <c r="Z182" i="3"/>
  <c r="Z109" i="3"/>
  <c r="Z228" i="3"/>
  <c r="Z108" i="3"/>
  <c r="Z227" i="3"/>
  <c r="Z167" i="3"/>
  <c r="Z95" i="3"/>
  <c r="Z238" i="3"/>
  <c r="Z21" i="3"/>
  <c r="Z53" i="3"/>
  <c r="Z152" i="3"/>
  <c r="Z80" i="3"/>
  <c r="Z20" i="3"/>
  <c r="Z235" i="3"/>
  <c r="Z175" i="3"/>
  <c r="Z148" i="3"/>
  <c r="Z76" i="3"/>
  <c r="Z16" i="3"/>
  <c r="Z195" i="3"/>
  <c r="Z135" i="3"/>
  <c r="Z15" i="3"/>
  <c r="Z110" i="3"/>
  <c r="Z10" i="3"/>
  <c r="Z229" i="3"/>
  <c r="Z169" i="3"/>
  <c r="Z168" i="3"/>
  <c r="Z36" i="3"/>
  <c r="Z9" i="3"/>
  <c r="Z35" i="3"/>
  <c r="Z166" i="3"/>
  <c r="Z106" i="3"/>
  <c r="Z213" i="3"/>
  <c r="Z153" i="3"/>
  <c r="Z81" i="3"/>
  <c r="Z103" i="3"/>
  <c r="Z18" i="3"/>
  <c r="Z222" i="3"/>
  <c r="Z150" i="3"/>
  <c r="Z244" i="3"/>
  <c r="Z196" i="3"/>
  <c r="Z63" i="3"/>
  <c r="Z242" i="3"/>
  <c r="Z170" i="3"/>
  <c r="Z38" i="3"/>
  <c r="Z97" i="3"/>
  <c r="Z37" i="3"/>
  <c r="Z33" i="3"/>
  <c r="Z96" i="3"/>
  <c r="Z215" i="3"/>
  <c r="Z155" i="3"/>
  <c r="Z30" i="3"/>
  <c r="Z226" i="3"/>
  <c r="Z137" i="3"/>
  <c r="Z200" i="3"/>
  <c r="Z140" i="3"/>
  <c r="Z68" i="3"/>
  <c r="Z8" i="3"/>
  <c r="Z223" i="3"/>
  <c r="Z163" i="3"/>
  <c r="Z43" i="3"/>
  <c r="Z78" i="3"/>
  <c r="Z209" i="3"/>
  <c r="Z136" i="3"/>
  <c r="Z64" i="3"/>
  <c r="Z255" i="3"/>
  <c r="Z183" i="3"/>
  <c r="S215" i="3"/>
  <c r="S112" i="3"/>
  <c r="S92" i="3"/>
  <c r="S116" i="3"/>
  <c r="S168" i="3"/>
  <c r="S216" i="3"/>
  <c r="S72" i="3"/>
  <c r="S83" i="3"/>
  <c r="S97" i="3"/>
  <c r="S34" i="3"/>
  <c r="S145" i="3"/>
  <c r="S181" i="3"/>
  <c r="S229" i="3"/>
  <c r="S68" i="3"/>
  <c r="S79" i="3"/>
  <c r="S127" i="3"/>
  <c r="S162" i="3"/>
  <c r="S122" i="3"/>
  <c r="S23" i="3"/>
  <c r="L80" i="3"/>
  <c r="S142" i="3"/>
  <c r="S75" i="3"/>
  <c r="S110" i="3"/>
  <c r="S166" i="3"/>
  <c r="S182" i="3"/>
  <c r="S230" i="3"/>
  <c r="S6" i="3"/>
  <c r="S246" i="3"/>
  <c r="S51" i="3"/>
  <c r="S30" i="3"/>
  <c r="S172" i="3"/>
  <c r="S220" i="3"/>
  <c r="S104" i="3"/>
  <c r="S2" i="3"/>
  <c r="S74" i="3"/>
  <c r="S77" i="3"/>
  <c r="S48" i="3"/>
  <c r="S228" i="3"/>
  <c r="S76" i="3"/>
  <c r="S105" i="3"/>
  <c r="S59" i="3"/>
  <c r="S124" i="3"/>
  <c r="S193" i="3"/>
  <c r="S103" i="3"/>
  <c r="S24" i="3"/>
  <c r="S196" i="3"/>
  <c r="S101" i="3"/>
  <c r="S197" i="3"/>
  <c r="S47" i="3"/>
  <c r="S180" i="3"/>
  <c r="S136" i="3"/>
  <c r="S137" i="3"/>
  <c r="S241" i="3"/>
  <c r="S32" i="3"/>
  <c r="S38" i="3"/>
  <c r="S250" i="3"/>
  <c r="S152" i="3"/>
  <c r="S42" i="3"/>
  <c r="S41" i="3"/>
  <c r="S232" i="3"/>
  <c r="S99" i="3"/>
  <c r="S13" i="3"/>
  <c r="S157" i="3"/>
  <c r="S56" i="3"/>
  <c r="S87" i="3"/>
  <c r="S170" i="3"/>
  <c r="S171" i="3"/>
  <c r="S231" i="3"/>
  <c r="S78" i="3"/>
  <c r="S19" i="3"/>
  <c r="S221" i="3"/>
  <c r="S63" i="3"/>
  <c r="S247" i="3"/>
  <c r="S218" i="3"/>
  <c r="S219" i="3"/>
  <c r="S133" i="3"/>
  <c r="S173" i="3"/>
  <c r="S209" i="3"/>
  <c r="S205" i="3"/>
  <c r="S98" i="3"/>
  <c r="S183" i="3"/>
  <c r="S128" i="3"/>
  <c r="S245" i="3"/>
  <c r="S184" i="3"/>
  <c r="S244" i="3"/>
  <c r="S254" i="3"/>
  <c r="S94" i="3"/>
  <c r="S39" i="3"/>
  <c r="S69" i="3"/>
  <c r="S174" i="3"/>
  <c r="S186" i="3"/>
  <c r="S198" i="3"/>
  <c r="S222" i="3"/>
  <c r="S234" i="3"/>
  <c r="S161" i="3"/>
  <c r="S148" i="3"/>
  <c r="S96" i="3"/>
  <c r="S139" i="3"/>
  <c r="S123" i="3"/>
  <c r="S66" i="3"/>
  <c r="S150" i="3"/>
  <c r="S117" i="3"/>
  <c r="S29" i="3"/>
  <c r="S5" i="3"/>
  <c r="S165" i="3"/>
  <c r="S175" i="3"/>
  <c r="S187" i="3"/>
  <c r="S199" i="3"/>
  <c r="S223" i="3"/>
  <c r="S235" i="3"/>
  <c r="S248" i="3"/>
  <c r="S120" i="3"/>
  <c r="S95" i="3"/>
  <c r="S43" i="3"/>
  <c r="S62" i="3"/>
  <c r="S130" i="3"/>
  <c r="S90" i="3"/>
  <c r="S58" i="3"/>
  <c r="S35" i="3"/>
  <c r="S7" i="3"/>
  <c r="S149" i="3"/>
  <c r="S57" i="3"/>
  <c r="S132" i="3"/>
  <c r="S108" i="3"/>
  <c r="S257" i="3"/>
  <c r="S164" i="3"/>
  <c r="S251" i="3"/>
  <c r="S188" i="3"/>
  <c r="S200" i="3"/>
  <c r="S212" i="3"/>
  <c r="S236" i="3"/>
  <c r="S89" i="3"/>
  <c r="S135" i="3"/>
  <c r="S146" i="3"/>
  <c r="S129" i="3"/>
  <c r="S44" i="3"/>
  <c r="S160" i="3"/>
  <c r="S252" i="3"/>
  <c r="S177" i="3"/>
  <c r="S189" i="3"/>
  <c r="S201" i="3"/>
  <c r="S213" i="3"/>
  <c r="S225" i="3"/>
  <c r="S237" i="3"/>
  <c r="S253" i="3"/>
  <c r="S155" i="3"/>
  <c r="S84" i="3"/>
  <c r="S140" i="3"/>
  <c r="S151" i="3"/>
  <c r="S40" i="3"/>
  <c r="S60" i="3"/>
  <c r="S126" i="3"/>
  <c r="S114" i="3"/>
  <c r="S54" i="3"/>
  <c r="S31" i="3"/>
  <c r="S3" i="3"/>
  <c r="S113" i="3"/>
  <c r="S49" i="3"/>
  <c r="S121" i="3"/>
  <c r="S53" i="3"/>
  <c r="S17" i="3"/>
  <c r="S156" i="3"/>
  <c r="S190" i="3"/>
  <c r="S202" i="3"/>
  <c r="S214" i="3"/>
  <c r="S238" i="3"/>
  <c r="S154" i="3"/>
  <c r="S80" i="3"/>
  <c r="S119" i="3"/>
  <c r="S107" i="3"/>
  <c r="S91" i="3"/>
  <c r="S37" i="3"/>
  <c r="N140" i="3"/>
  <c r="N149" i="3"/>
  <c r="L210" i="3"/>
  <c r="N3" i="3"/>
  <c r="L41" i="3"/>
  <c r="L9" i="3"/>
  <c r="N117" i="3"/>
  <c r="L245" i="3"/>
  <c r="N45" i="3"/>
  <c r="N66" i="3"/>
  <c r="L107" i="3"/>
  <c r="N122" i="3"/>
  <c r="N179" i="3"/>
  <c r="N214" i="3"/>
  <c r="L90" i="3"/>
  <c r="L34" i="3"/>
  <c r="N41" i="3"/>
  <c r="L242" i="3"/>
  <c r="N35" i="3"/>
  <c r="L62" i="3"/>
  <c r="L148" i="3"/>
  <c r="L223" i="3"/>
  <c r="N166" i="3"/>
  <c r="L168" i="3"/>
  <c r="L44" i="3"/>
  <c r="N47" i="3"/>
  <c r="N240" i="3"/>
  <c r="N169" i="3"/>
  <c r="N76" i="3"/>
  <c r="N31" i="3"/>
  <c r="L4" i="3"/>
  <c r="L13" i="3"/>
  <c r="L226" i="3"/>
  <c r="L63" i="3"/>
  <c r="L31" i="3"/>
  <c r="L116" i="3"/>
  <c r="N106" i="3"/>
  <c r="N227" i="3"/>
  <c r="L232" i="3"/>
  <c r="L68" i="3"/>
  <c r="L43" i="3"/>
  <c r="L121" i="3"/>
  <c r="N153" i="3"/>
  <c r="N119" i="3"/>
  <c r="N104" i="3"/>
  <c r="L166" i="3"/>
  <c r="L153" i="3"/>
  <c r="L75" i="3"/>
  <c r="L74" i="3"/>
  <c r="L2" i="3"/>
  <c r="L3" i="3"/>
  <c r="N34" i="3"/>
  <c r="N6" i="3"/>
  <c r="N13" i="3"/>
  <c r="N5" i="3"/>
  <c r="N92" i="3"/>
  <c r="L181" i="3"/>
  <c r="L134" i="3"/>
  <c r="N138" i="3"/>
  <c r="N243" i="3"/>
  <c r="L184" i="3"/>
  <c r="L65" i="3"/>
  <c r="N192" i="3"/>
  <c r="N201" i="3"/>
  <c r="N129" i="3"/>
  <c r="L198" i="3"/>
  <c r="L249" i="3"/>
  <c r="N143" i="3"/>
  <c r="N62" i="3"/>
  <c r="L25" i="3"/>
  <c r="L135" i="3"/>
  <c r="N152" i="3"/>
  <c r="L211" i="3"/>
  <c r="N199" i="3"/>
  <c r="N234" i="3"/>
  <c r="L188" i="3"/>
  <c r="L56" i="3"/>
  <c r="L78" i="3"/>
  <c r="L151" i="3"/>
  <c r="N24" i="3"/>
  <c r="L19" i="3"/>
  <c r="N101" i="3"/>
  <c r="L213" i="3"/>
  <c r="N147" i="3"/>
  <c r="L132" i="3"/>
  <c r="N90" i="3"/>
  <c r="N195" i="3"/>
  <c r="L200" i="3"/>
  <c r="L105" i="3"/>
  <c r="N97" i="3"/>
  <c r="L246" i="3"/>
  <c r="N65" i="3"/>
  <c r="L128" i="3"/>
  <c r="L163" i="3"/>
  <c r="N183" i="3"/>
  <c r="N202" i="3"/>
  <c r="L204" i="3"/>
  <c r="N46" i="3"/>
  <c r="N22" i="3"/>
  <c r="N196" i="3"/>
  <c r="N205" i="3"/>
  <c r="L45" i="3"/>
  <c r="L21" i="3"/>
  <c r="N17" i="3"/>
  <c r="N133" i="3"/>
  <c r="L258" i="3"/>
  <c r="N69" i="3"/>
  <c r="L100" i="3"/>
  <c r="N256" i="3"/>
  <c r="N230" i="3"/>
  <c r="L142" i="3"/>
  <c r="N160" i="3"/>
  <c r="N217" i="3"/>
  <c r="N87" i="3"/>
  <c r="N113" i="3"/>
  <c r="L214" i="3"/>
  <c r="L233" i="3"/>
  <c r="L118" i="3"/>
  <c r="L30" i="3"/>
  <c r="L144" i="3"/>
  <c r="L179" i="3"/>
  <c r="N151" i="3"/>
  <c r="N154" i="3"/>
  <c r="L220" i="3"/>
  <c r="L126" i="3"/>
  <c r="L133" i="3"/>
  <c r="N164" i="3"/>
  <c r="N253" i="3"/>
  <c r="L58" i="3"/>
  <c r="N141" i="3"/>
  <c r="L218" i="3"/>
  <c r="L162" i="3"/>
  <c r="L229" i="3"/>
  <c r="N81" i="3"/>
  <c r="N79" i="3"/>
  <c r="L139" i="3"/>
  <c r="L159" i="3"/>
  <c r="N163" i="3"/>
  <c r="N198" i="3"/>
  <c r="N61" i="3"/>
  <c r="L89" i="3"/>
  <c r="N123" i="3"/>
  <c r="L46" i="3"/>
  <c r="N145" i="3"/>
  <c r="L230" i="3"/>
  <c r="L112" i="3"/>
  <c r="L227" i="3"/>
  <c r="N247" i="3"/>
  <c r="L236" i="3"/>
  <c r="L64" i="3"/>
  <c r="L149" i="3"/>
  <c r="N180" i="3"/>
  <c r="N221" i="3"/>
  <c r="N103" i="3"/>
  <c r="N125" i="3"/>
  <c r="L170" i="3"/>
  <c r="L157" i="3"/>
  <c r="L221" i="3"/>
  <c r="L71" i="3"/>
  <c r="N115" i="3"/>
  <c r="L77" i="3"/>
  <c r="L255" i="3"/>
  <c r="L197" i="3"/>
  <c r="N95" i="3"/>
  <c r="L91" i="3"/>
  <c r="L191" i="3"/>
  <c r="N182" i="3"/>
  <c r="L152" i="3"/>
  <c r="N176" i="3"/>
  <c r="N185" i="3"/>
  <c r="N59" i="3"/>
  <c r="L217" i="3"/>
  <c r="L85" i="3"/>
  <c r="L114" i="3"/>
  <c r="L103" i="3"/>
  <c r="N118" i="3"/>
  <c r="L243" i="3"/>
  <c r="N218" i="3"/>
  <c r="N82" i="3"/>
  <c r="N43" i="3"/>
  <c r="L36" i="3"/>
  <c r="L117" i="3"/>
  <c r="N212" i="3"/>
  <c r="N237" i="3"/>
  <c r="L81" i="3"/>
  <c r="N71" i="3"/>
  <c r="N27" i="3"/>
  <c r="N100" i="3"/>
  <c r="N93" i="3"/>
  <c r="L154" i="3"/>
  <c r="L234" i="3"/>
  <c r="L205" i="3"/>
  <c r="N53" i="3"/>
  <c r="N60" i="3"/>
  <c r="L98" i="3"/>
  <c r="N52" i="3"/>
  <c r="L32" i="3"/>
  <c r="L18" i="3"/>
  <c r="L115" i="3"/>
  <c r="L124" i="3"/>
  <c r="L108" i="3"/>
  <c r="N98" i="3"/>
  <c r="L178" i="3"/>
  <c r="L86" i="3"/>
  <c r="N77" i="3"/>
  <c r="L239" i="3"/>
  <c r="N246" i="3"/>
  <c r="N208" i="3"/>
  <c r="N233" i="3"/>
  <c r="N75" i="3"/>
  <c r="N136" i="3"/>
  <c r="L169" i="3"/>
  <c r="N84" i="3"/>
  <c r="L195" i="3"/>
  <c r="N215" i="3"/>
  <c r="N170" i="3"/>
  <c r="L156" i="3"/>
  <c r="N38" i="3"/>
  <c r="N28" i="3"/>
  <c r="L55" i="3"/>
  <c r="L101" i="3"/>
  <c r="N189" i="3"/>
  <c r="N72" i="3"/>
  <c r="N116" i="3"/>
  <c r="L202" i="3"/>
  <c r="L173" i="3"/>
  <c r="N252" i="3"/>
  <c r="L102" i="3"/>
  <c r="N78" i="3"/>
  <c r="N74" i="3"/>
  <c r="L15" i="3"/>
  <c r="L99" i="3"/>
  <c r="N146" i="3"/>
  <c r="L167" i="3"/>
  <c r="L183" i="3"/>
  <c r="L199" i="3"/>
  <c r="L215" i="3"/>
  <c r="L231" i="3"/>
  <c r="L247" i="3"/>
  <c r="N155" i="3"/>
  <c r="N171" i="3"/>
  <c r="N187" i="3"/>
  <c r="N203" i="3"/>
  <c r="N219" i="3"/>
  <c r="N235" i="3"/>
  <c r="N251" i="3"/>
  <c r="N158" i="3"/>
  <c r="N174" i="3"/>
  <c r="N190" i="3"/>
  <c r="N206" i="3"/>
  <c r="N222" i="3"/>
  <c r="N238" i="3"/>
  <c r="L253" i="3"/>
  <c r="L160" i="3"/>
  <c r="L176" i="3"/>
  <c r="L192" i="3"/>
  <c r="L208" i="3"/>
  <c r="L224" i="3"/>
  <c r="L240" i="3"/>
  <c r="L256" i="3"/>
  <c r="L52" i="3"/>
  <c r="L122" i="3"/>
  <c r="L76" i="3"/>
  <c r="L59" i="3"/>
  <c r="N42" i="3"/>
  <c r="L110" i="3"/>
  <c r="L73" i="3"/>
  <c r="N55" i="3"/>
  <c r="L39" i="3"/>
  <c r="N10" i="3"/>
  <c r="L51" i="3"/>
  <c r="L16" i="3"/>
  <c r="L5" i="3"/>
  <c r="L145" i="3"/>
  <c r="L129" i="3"/>
  <c r="L113" i="3"/>
  <c r="L97" i="3"/>
  <c r="L61" i="3"/>
  <c r="N168" i="3"/>
  <c r="N184" i="3"/>
  <c r="N200" i="3"/>
  <c r="N216" i="3"/>
  <c r="N232" i="3"/>
  <c r="N248" i="3"/>
  <c r="L252" i="3"/>
  <c r="N254" i="3"/>
  <c r="N161" i="3"/>
  <c r="N177" i="3"/>
  <c r="N193" i="3"/>
  <c r="N209" i="3"/>
  <c r="N225" i="3"/>
  <c r="N241" i="3"/>
  <c r="N257" i="3"/>
  <c r="N91" i="3"/>
  <c r="N68" i="3"/>
  <c r="N30" i="3"/>
  <c r="L57" i="3"/>
  <c r="N21" i="3"/>
  <c r="L54" i="3"/>
  <c r="N36" i="3"/>
  <c r="L22" i="3"/>
  <c r="N88" i="3"/>
  <c r="N67" i="3"/>
  <c r="N29" i="3"/>
  <c r="N15" i="3"/>
  <c r="L27" i="3"/>
  <c r="N12" i="3"/>
  <c r="N14" i="3"/>
  <c r="L24" i="3"/>
  <c r="L37" i="3"/>
  <c r="L17" i="3"/>
  <c r="N144" i="3"/>
  <c r="N128" i="3"/>
  <c r="N112" i="3"/>
  <c r="N96" i="3"/>
  <c r="N137" i="3"/>
  <c r="N121" i="3"/>
  <c r="N105" i="3"/>
  <c r="N89" i="3"/>
  <c r="N58" i="3"/>
  <c r="L158" i="3"/>
  <c r="L174" i="3"/>
  <c r="L190" i="3"/>
  <c r="L206" i="3"/>
  <c r="L222" i="3"/>
  <c r="L238" i="3"/>
  <c r="L254" i="3"/>
  <c r="L161" i="3"/>
  <c r="L177" i="3"/>
  <c r="L193" i="3"/>
  <c r="L209" i="3"/>
  <c r="L225" i="3"/>
  <c r="L241" i="3"/>
  <c r="L88" i="3"/>
  <c r="L67" i="3"/>
  <c r="N49" i="3"/>
  <c r="L29" i="3"/>
  <c r="N111" i="3"/>
  <c r="N73" i="3"/>
  <c r="N39" i="3"/>
  <c r="L20" i="3"/>
  <c r="N99" i="3"/>
  <c r="N70" i="3"/>
  <c r="L35" i="3"/>
  <c r="L146" i="3"/>
  <c r="L66" i="3"/>
  <c r="N48" i="3"/>
  <c r="L26" i="3"/>
  <c r="L8" i="3"/>
  <c r="L23" i="3"/>
  <c r="L14" i="3"/>
  <c r="N9" i="3"/>
  <c r="N108" i="3"/>
  <c r="L165" i="3"/>
  <c r="N20" i="3"/>
  <c r="L123" i="3"/>
  <c r="L207" i="3"/>
  <c r="N150" i="3"/>
  <c r="L216" i="3"/>
  <c r="L11" i="3"/>
  <c r="N7" i="3"/>
  <c r="L137" i="3"/>
  <c r="L49" i="3"/>
  <c r="L87" i="3"/>
  <c r="L182" i="3"/>
  <c r="L201" i="3"/>
  <c r="N57" i="3"/>
  <c r="N56" i="3"/>
  <c r="L119" i="3"/>
  <c r="L96" i="3"/>
  <c r="N102" i="3"/>
  <c r="N231" i="3"/>
  <c r="N250" i="3"/>
  <c r="N244" i="3"/>
  <c r="N173" i="3"/>
  <c r="L42" i="3"/>
  <c r="N33" i="3"/>
  <c r="N148" i="3"/>
  <c r="N80" i="3"/>
  <c r="L186" i="3"/>
  <c r="L237" i="3"/>
  <c r="N127" i="3"/>
  <c r="N25" i="3"/>
  <c r="N40" i="3"/>
  <c r="L147" i="3"/>
  <c r="L79" i="3"/>
  <c r="N130" i="3"/>
  <c r="N124" i="3"/>
  <c r="L194" i="3"/>
  <c r="L130" i="3"/>
  <c r="N44" i="3"/>
  <c r="L175" i="3"/>
  <c r="N211" i="3"/>
  <c r="L248" i="3"/>
  <c r="N50" i="3"/>
  <c r="N224" i="3"/>
  <c r="N249" i="3"/>
  <c r="L82" i="3"/>
  <c r="N26" i="3"/>
  <c r="L40" i="3"/>
  <c r="N120" i="3"/>
  <c r="L150" i="3"/>
  <c r="L185" i="3"/>
  <c r="N131" i="3"/>
  <c r="L155" i="3"/>
  <c r="N134" i="3"/>
  <c r="N86" i="3"/>
  <c r="N167" i="3"/>
  <c r="N186" i="3"/>
  <c r="L172" i="3"/>
  <c r="L138" i="3"/>
  <c r="L60" i="3"/>
  <c r="L83" i="3"/>
  <c r="N228" i="3"/>
  <c r="N157" i="3"/>
  <c r="N107" i="3"/>
  <c r="N132" i="3"/>
  <c r="N109" i="3"/>
  <c r="L250" i="3"/>
  <c r="L189" i="3"/>
  <c r="L33" i="3"/>
  <c r="L70" i="3"/>
  <c r="N16" i="3"/>
  <c r="L131" i="3"/>
  <c r="L140" i="3"/>
  <c r="L92" i="3"/>
  <c r="N114" i="3"/>
  <c r="L143" i="3"/>
  <c r="L127" i="3"/>
  <c r="L111" i="3"/>
  <c r="L95" i="3"/>
  <c r="L28" i="3"/>
  <c r="L136" i="3"/>
  <c r="L120" i="3"/>
  <c r="L104" i="3"/>
  <c r="N142" i="3"/>
  <c r="N126" i="3"/>
  <c r="N110" i="3"/>
  <c r="N94" i="3"/>
  <c r="L171" i="3"/>
  <c r="L187" i="3"/>
  <c r="L203" i="3"/>
  <c r="L219" i="3"/>
  <c r="L235" i="3"/>
  <c r="L251" i="3"/>
  <c r="N159" i="3"/>
  <c r="N175" i="3"/>
  <c r="N191" i="3"/>
  <c r="N207" i="3"/>
  <c r="N223" i="3"/>
  <c r="N239" i="3"/>
  <c r="N255" i="3"/>
  <c r="N162" i="3"/>
  <c r="N178" i="3"/>
  <c r="N194" i="3"/>
  <c r="N210" i="3"/>
  <c r="N226" i="3"/>
  <c r="N242" i="3"/>
  <c r="L257" i="3"/>
  <c r="L164" i="3"/>
  <c r="L180" i="3"/>
  <c r="L196" i="3"/>
  <c r="L212" i="3"/>
  <c r="L228" i="3"/>
  <c r="L244" i="3"/>
  <c r="N85" i="3"/>
  <c r="L48" i="3"/>
  <c r="L106" i="3"/>
  <c r="L72" i="3"/>
  <c r="N54" i="3"/>
  <c r="L38" i="3"/>
  <c r="L94" i="3"/>
  <c r="L69" i="3"/>
  <c r="N51" i="3"/>
  <c r="N83" i="3"/>
  <c r="L47" i="3"/>
  <c r="L6" i="3"/>
  <c r="N18" i="3"/>
  <c r="L12" i="3"/>
  <c r="L84" i="3"/>
  <c r="L141" i="3"/>
  <c r="L125" i="3"/>
  <c r="L109" i="3"/>
  <c r="L93" i="3"/>
  <c r="N156" i="3"/>
  <c r="N172" i="3"/>
  <c r="N188" i="3"/>
  <c r="N204" i="3"/>
  <c r="N220" i="3"/>
  <c r="N236" i="3"/>
  <c r="N258" i="3"/>
  <c r="N165" i="3"/>
  <c r="N181" i="3"/>
  <c r="N197" i="3"/>
  <c r="N213" i="3"/>
  <c r="N229" i="3"/>
  <c r="N245" i="3"/>
  <c r="N139" i="3"/>
  <c r="N64" i="3"/>
  <c r="L53" i="3"/>
  <c r="L10" i="3"/>
  <c r="L50" i="3"/>
  <c r="N32" i="3"/>
  <c r="N135" i="3"/>
  <c r="N63" i="3"/>
  <c r="N11" i="3"/>
  <c r="N4" i="3"/>
  <c r="L7" i="3"/>
  <c r="N8" i="3"/>
  <c r="N37" i="3"/>
  <c r="N2" i="3"/>
  <c r="N19" i="3"/>
  <c r="N23" i="3"/>
  <c r="P139" i="3"/>
  <c r="P157" i="3"/>
  <c r="P237" i="3"/>
  <c r="P246" i="3"/>
  <c r="P48" i="3"/>
  <c r="P60" i="3"/>
  <c r="P59" i="3"/>
  <c r="P34" i="3"/>
  <c r="P145" i="3"/>
  <c r="P97" i="3"/>
  <c r="P122" i="3"/>
  <c r="P188" i="3"/>
  <c r="P236" i="3"/>
  <c r="R236" i="3" s="1"/>
  <c r="P175" i="3"/>
  <c r="P107" i="3"/>
  <c r="P205" i="3"/>
  <c r="P198" i="3"/>
  <c r="P51" i="3"/>
  <c r="P2" i="3"/>
  <c r="P27" i="3"/>
  <c r="P15" i="3"/>
  <c r="P128" i="3"/>
  <c r="P84" i="3"/>
  <c r="P76" i="3"/>
  <c r="P6" i="3"/>
  <c r="P137" i="3"/>
  <c r="P105" i="3"/>
  <c r="P146" i="3"/>
  <c r="R146" i="3" s="1"/>
  <c r="P114" i="3"/>
  <c r="P180" i="3"/>
  <c r="P212" i="3"/>
  <c r="P228" i="3"/>
  <c r="P151" i="3"/>
  <c r="P183" i="3"/>
  <c r="P215" i="3"/>
  <c r="P247" i="3"/>
  <c r="P148" i="3"/>
  <c r="P66" i="3"/>
  <c r="P4" i="3"/>
  <c r="P135" i="3"/>
  <c r="P103" i="3"/>
  <c r="P161" i="3"/>
  <c r="R161" i="3" s="1"/>
  <c r="P193" i="3"/>
  <c r="P225" i="3"/>
  <c r="P154" i="3"/>
  <c r="P170" i="3"/>
  <c r="P202" i="3"/>
  <c r="P234" i="3"/>
  <c r="P38" i="3"/>
  <c r="R38" i="3" s="1"/>
  <c r="P112" i="3"/>
  <c r="P108" i="3"/>
  <c r="P72" i="3"/>
  <c r="P24" i="3"/>
  <c r="R24" i="3" s="1"/>
  <c r="P133" i="3"/>
  <c r="P101" i="3"/>
  <c r="P126" i="3"/>
  <c r="P94" i="3"/>
  <c r="P152" i="3"/>
  <c r="P184" i="3"/>
  <c r="P216" i="3"/>
  <c r="P248" i="3"/>
  <c r="P171" i="3"/>
  <c r="P203" i="3"/>
  <c r="P235" i="3"/>
  <c r="P132" i="3"/>
  <c r="P62" i="3"/>
  <c r="R62" i="3" s="1"/>
  <c r="P120" i="3"/>
  <c r="R120" i="3" s="1"/>
  <c r="P19" i="3"/>
  <c r="P41" i="3"/>
  <c r="P131" i="3"/>
  <c r="P99" i="3"/>
  <c r="P165" i="3"/>
  <c r="R165" i="3" s="1"/>
  <c r="P197" i="3"/>
  <c r="P229" i="3"/>
  <c r="P158" i="3"/>
  <c r="P190" i="3"/>
  <c r="P206" i="3"/>
  <c r="P238" i="3"/>
  <c r="P43" i="3"/>
  <c r="R43" i="3" s="1"/>
  <c r="P11" i="3"/>
  <c r="P23" i="3"/>
  <c r="P5" i="3"/>
  <c r="R5" i="3" s="1"/>
  <c r="P96" i="3"/>
  <c r="P92" i="3"/>
  <c r="P18" i="3"/>
  <c r="P113" i="3"/>
  <c r="P77" i="3"/>
  <c r="P106" i="3"/>
  <c r="P156" i="3"/>
  <c r="P172" i="3"/>
  <c r="R172" i="3" s="1"/>
  <c r="P220" i="3"/>
  <c r="P159" i="3"/>
  <c r="P191" i="3"/>
  <c r="P173" i="3"/>
  <c r="R173" i="3" s="1"/>
  <c r="P182" i="3"/>
  <c r="P129" i="3"/>
  <c r="R129" i="3" s="1"/>
  <c r="P138" i="3"/>
  <c r="P90" i="3"/>
  <c r="P204" i="3"/>
  <c r="P124" i="3"/>
  <c r="P91" i="3"/>
  <c r="R91" i="3" s="1"/>
  <c r="P221" i="3"/>
  <c r="P150" i="3"/>
  <c r="P230" i="3"/>
  <c r="P78" i="3"/>
  <c r="P32" i="3"/>
  <c r="P29" i="3"/>
  <c r="P121" i="3"/>
  <c r="P89" i="3"/>
  <c r="P130" i="3"/>
  <c r="P98" i="3"/>
  <c r="P257" i="3"/>
  <c r="R257" i="3" s="1"/>
  <c r="P164" i="3"/>
  <c r="P196" i="3"/>
  <c r="P244" i="3"/>
  <c r="R244" i="3" s="1"/>
  <c r="P167" i="3"/>
  <c r="P199" i="3"/>
  <c r="P231" i="3"/>
  <c r="P42" i="3"/>
  <c r="P136" i="3"/>
  <c r="P63" i="3"/>
  <c r="P57" i="3"/>
  <c r="P58" i="3"/>
  <c r="P119" i="3"/>
  <c r="P87" i="3"/>
  <c r="R87" i="3" s="1"/>
  <c r="P177" i="3"/>
  <c r="P209" i="3"/>
  <c r="R209" i="3" s="1"/>
  <c r="P241" i="3"/>
  <c r="P186" i="3"/>
  <c r="P218" i="3"/>
  <c r="P250" i="3"/>
  <c r="R250" i="3" s="1"/>
  <c r="P39" i="3"/>
  <c r="R39" i="3" s="1"/>
  <c r="P47" i="3"/>
  <c r="P80" i="3"/>
  <c r="R80" i="3" s="1"/>
  <c r="P44" i="3"/>
  <c r="R44" i="3" s="1"/>
  <c r="P252" i="3"/>
  <c r="R252" i="3" s="1"/>
  <c r="P73" i="3"/>
  <c r="P149" i="3"/>
  <c r="P117" i="3"/>
  <c r="P142" i="3"/>
  <c r="P110" i="3"/>
  <c r="P83" i="3"/>
  <c r="P168" i="3"/>
  <c r="P200" i="3"/>
  <c r="P232" i="3"/>
  <c r="P155" i="3"/>
  <c r="P187" i="3"/>
  <c r="P219" i="3"/>
  <c r="P251" i="3"/>
  <c r="R251" i="3" s="1"/>
  <c r="P54" i="3"/>
  <c r="P35" i="3"/>
  <c r="R35" i="3" s="1"/>
  <c r="P26" i="3"/>
  <c r="R26" i="3" s="1"/>
  <c r="P75" i="3"/>
  <c r="P53" i="3"/>
  <c r="P147" i="3"/>
  <c r="P115" i="3"/>
  <c r="P79" i="3"/>
  <c r="P181" i="3"/>
  <c r="P213" i="3"/>
  <c r="P245" i="3"/>
  <c r="P174" i="3"/>
  <c r="R174" i="3" s="1"/>
  <c r="P222" i="3"/>
  <c r="P254" i="3"/>
  <c r="P56" i="3"/>
  <c r="P13" i="3"/>
  <c r="P69" i="3"/>
  <c r="P31" i="3"/>
  <c r="P22" i="3"/>
  <c r="P68" i="3"/>
  <c r="P30" i="3"/>
  <c r="R30" i="3" s="1"/>
  <c r="P37" i="3"/>
  <c r="P123" i="3"/>
  <c r="P189" i="3"/>
  <c r="P166" i="3"/>
  <c r="P214" i="3"/>
  <c r="R214" i="3" s="1"/>
  <c r="P14" i="3"/>
  <c r="P207" i="3"/>
  <c r="P223" i="3"/>
  <c r="P239" i="3"/>
  <c r="P50" i="3"/>
  <c r="P116" i="3"/>
  <c r="P74" i="3"/>
  <c r="R74" i="3" s="1"/>
  <c r="P40" i="3"/>
  <c r="R40" i="3" s="1"/>
  <c r="P104" i="3"/>
  <c r="P71" i="3"/>
  <c r="P49" i="3"/>
  <c r="P7" i="3"/>
  <c r="P61" i="3"/>
  <c r="P143" i="3"/>
  <c r="P127" i="3"/>
  <c r="R127" i="3" s="1"/>
  <c r="P111" i="3"/>
  <c r="P95" i="3"/>
  <c r="P169" i="3"/>
  <c r="P185" i="3"/>
  <c r="P201" i="3"/>
  <c r="P217" i="3"/>
  <c r="P233" i="3"/>
  <c r="P249" i="3"/>
  <c r="P255" i="3"/>
  <c r="R255" i="3" s="1"/>
  <c r="P162" i="3"/>
  <c r="P178" i="3"/>
  <c r="P194" i="3"/>
  <c r="P210" i="3"/>
  <c r="R210" i="3" s="1"/>
  <c r="P226" i="3"/>
  <c r="P242" i="3"/>
  <c r="P258" i="3"/>
  <c r="R258" i="3" s="1"/>
  <c r="P55" i="3"/>
  <c r="P52" i="3"/>
  <c r="P85" i="3"/>
  <c r="P12" i="3"/>
  <c r="P86" i="3"/>
  <c r="P28" i="3"/>
  <c r="P144" i="3"/>
  <c r="R144" i="3" s="1"/>
  <c r="P65" i="3"/>
  <c r="P25" i="3"/>
  <c r="P10" i="3"/>
  <c r="R10" i="3" s="1"/>
  <c r="P33" i="3"/>
  <c r="R33" i="3" s="1"/>
  <c r="P140" i="3"/>
  <c r="P64" i="3"/>
  <c r="P20" i="3"/>
  <c r="P8" i="3"/>
  <c r="P3" i="3"/>
  <c r="P141" i="3"/>
  <c r="P125" i="3"/>
  <c r="P109" i="3"/>
  <c r="P93" i="3"/>
  <c r="P153" i="3"/>
  <c r="P134" i="3"/>
  <c r="P118" i="3"/>
  <c r="P102" i="3"/>
  <c r="P253" i="3"/>
  <c r="R253" i="3" s="1"/>
  <c r="P160" i="3"/>
  <c r="P176" i="3"/>
  <c r="R176" i="3" s="1"/>
  <c r="P192" i="3"/>
  <c r="P208" i="3"/>
  <c r="P224" i="3"/>
  <c r="P240" i="3"/>
  <c r="P256" i="3"/>
  <c r="R256" i="3" s="1"/>
  <c r="P163" i="3"/>
  <c r="P179" i="3"/>
  <c r="P195" i="3"/>
  <c r="P211" i="3"/>
  <c r="P227" i="3"/>
  <c r="P243" i="3"/>
  <c r="R243" i="3" s="1"/>
  <c r="P82" i="3"/>
  <c r="P46" i="3"/>
  <c r="P21" i="3"/>
  <c r="P100" i="3"/>
  <c r="P70" i="3"/>
  <c r="P36" i="3"/>
  <c r="P88" i="3"/>
  <c r="R88" i="3" s="1"/>
  <c r="P67" i="3"/>
  <c r="R67" i="3" s="1"/>
  <c r="P81" i="3"/>
  <c r="R81" i="3" s="1"/>
  <c r="P45" i="3"/>
  <c r="P16" i="3"/>
  <c r="P17" i="3"/>
  <c r="P9" i="3"/>
  <c r="T65" i="3" l="1"/>
  <c r="T258" i="3"/>
  <c r="T60" i="3"/>
  <c r="T177" i="3"/>
  <c r="T110" i="3"/>
  <c r="T91" i="3"/>
  <c r="T219" i="3"/>
  <c r="T204" i="3"/>
  <c r="T67" i="3"/>
  <c r="T188" i="3"/>
  <c r="T87" i="3"/>
  <c r="T107" i="3"/>
  <c r="T156" i="3"/>
  <c r="T40" i="3"/>
  <c r="T252" i="3"/>
  <c r="T176" i="3"/>
  <c r="T90" i="3"/>
  <c r="T187" i="3"/>
  <c r="T141" i="3"/>
  <c r="T39" i="3"/>
  <c r="T128" i="3"/>
  <c r="T169" i="3"/>
  <c r="T28" i="3"/>
  <c r="T82" i="3"/>
  <c r="T112" i="3"/>
  <c r="T220" i="3"/>
  <c r="T181" i="3"/>
  <c r="T51" i="3"/>
  <c r="T18" i="3"/>
  <c r="T230" i="3"/>
  <c r="T203" i="3"/>
  <c r="T38" i="3"/>
  <c r="T119" i="3"/>
  <c r="T17" i="3"/>
  <c r="T151" i="3"/>
  <c r="T160" i="3"/>
  <c r="T251" i="3"/>
  <c r="T130" i="3"/>
  <c r="T175" i="3"/>
  <c r="T96" i="3"/>
  <c r="T81" i="3"/>
  <c r="T163" i="3"/>
  <c r="T109" i="3"/>
  <c r="T85" i="3"/>
  <c r="T64" i="3"/>
  <c r="T191" i="3"/>
  <c r="T30" i="3"/>
  <c r="T147" i="3"/>
  <c r="T143" i="3"/>
  <c r="T32" i="3"/>
  <c r="T197" i="3"/>
  <c r="T73" i="3"/>
  <c r="T52" i="3"/>
  <c r="T199" i="3"/>
  <c r="T245" i="3"/>
  <c r="T239" i="3"/>
  <c r="T93" i="3"/>
  <c r="T53" i="3"/>
  <c r="T140" i="3"/>
  <c r="T44" i="3"/>
  <c r="T164" i="3"/>
  <c r="T62" i="3"/>
  <c r="T165" i="3"/>
  <c r="T148" i="3"/>
  <c r="T70" i="3"/>
  <c r="T183" i="3"/>
  <c r="T34" i="3"/>
  <c r="T106" i="3"/>
  <c r="T218" i="3"/>
  <c r="T249" i="3"/>
  <c r="T116" i="3"/>
  <c r="T166" i="3"/>
  <c r="T152" i="3"/>
  <c r="T241" i="3"/>
  <c r="T22" i="3"/>
  <c r="T162" i="3"/>
  <c r="T145" i="3"/>
  <c r="T139" i="3"/>
  <c r="T9" i="3"/>
  <c r="T80" i="3"/>
  <c r="T121" i="3"/>
  <c r="T84" i="3"/>
  <c r="T129" i="3"/>
  <c r="T257" i="3"/>
  <c r="T12" i="3"/>
  <c r="T5" i="3"/>
  <c r="T161" i="3"/>
  <c r="T48" i="3"/>
  <c r="T92" i="3"/>
  <c r="T168" i="3"/>
  <c r="T16" i="3"/>
  <c r="T23" i="3"/>
  <c r="T14" i="3"/>
  <c r="T19" i="3"/>
  <c r="T56" i="3"/>
  <c r="T250" i="3"/>
  <c r="T137" i="3"/>
  <c r="T101" i="3"/>
  <c r="T217" i="3"/>
  <c r="T105" i="3"/>
  <c r="T154" i="3"/>
  <c r="T49" i="3"/>
  <c r="T155" i="3"/>
  <c r="T146" i="3"/>
  <c r="T256" i="3"/>
  <c r="T43" i="3"/>
  <c r="T29" i="3"/>
  <c r="T234" i="3"/>
  <c r="T77" i="3"/>
  <c r="T115" i="3"/>
  <c r="T167" i="3"/>
  <c r="T209" i="3"/>
  <c r="T55" i="3"/>
  <c r="T118" i="3"/>
  <c r="T78" i="3"/>
  <c r="T157" i="3"/>
  <c r="T243" i="3"/>
  <c r="T136" i="3"/>
  <c r="T153" i="3"/>
  <c r="T193" i="3"/>
  <c r="T72" i="3"/>
  <c r="T205" i="3"/>
  <c r="T238" i="3"/>
  <c r="T113" i="3"/>
  <c r="T253" i="3"/>
  <c r="T135" i="3"/>
  <c r="T108" i="3"/>
  <c r="T95" i="3"/>
  <c r="T61" i="3"/>
  <c r="T222" i="3"/>
  <c r="T94" i="3"/>
  <c r="T158" i="3"/>
  <c r="T27" i="3"/>
  <c r="T173" i="3"/>
  <c r="T127" i="3"/>
  <c r="T63" i="3"/>
  <c r="T231" i="3"/>
  <c r="T185" i="3"/>
  <c r="T195" i="3"/>
  <c r="T240" i="3"/>
  <c r="T196" i="3"/>
  <c r="T97" i="3"/>
  <c r="T58" i="3"/>
  <c r="T15" i="3"/>
  <c r="T103" i="3"/>
  <c r="T25" i="3"/>
  <c r="T226" i="3"/>
  <c r="T3" i="3"/>
  <c r="T237" i="3"/>
  <c r="T89" i="3"/>
  <c r="T132" i="3"/>
  <c r="T120" i="3"/>
  <c r="T117" i="3"/>
  <c r="T210" i="3"/>
  <c r="T104" i="3"/>
  <c r="T242" i="3"/>
  <c r="T159" i="3"/>
  <c r="T88" i="3"/>
  <c r="T79" i="3"/>
  <c r="T233" i="3"/>
  <c r="T171" i="3"/>
  <c r="T13" i="3"/>
  <c r="T26" i="3"/>
  <c r="T180" i="3"/>
  <c r="T255" i="3"/>
  <c r="T192" i="3"/>
  <c r="T45" i="3"/>
  <c r="T37" i="3"/>
  <c r="T214" i="3"/>
  <c r="T31" i="3"/>
  <c r="T225" i="3"/>
  <c r="T236" i="3"/>
  <c r="T57" i="3"/>
  <c r="T248" i="3"/>
  <c r="T150" i="3"/>
  <c r="T198" i="3"/>
  <c r="T254" i="3"/>
  <c r="T182" i="3"/>
  <c r="T215" i="3"/>
  <c r="T208" i="3"/>
  <c r="T247" i="3"/>
  <c r="T221" i="3"/>
  <c r="T21" i="3"/>
  <c r="T99" i="3"/>
  <c r="T6" i="3"/>
  <c r="T142" i="3"/>
  <c r="T24" i="3"/>
  <c r="T4" i="3"/>
  <c r="T76" i="3"/>
  <c r="T42" i="3"/>
  <c r="T100" i="3"/>
  <c r="T202" i="3"/>
  <c r="T54" i="3"/>
  <c r="T213" i="3"/>
  <c r="T224" i="3"/>
  <c r="T149" i="3"/>
  <c r="T235" i="3"/>
  <c r="T66" i="3"/>
  <c r="T186" i="3"/>
  <c r="T244" i="3"/>
  <c r="T46" i="3"/>
  <c r="T8" i="3"/>
  <c r="T133" i="3"/>
  <c r="T229" i="3"/>
  <c r="T144" i="3"/>
  <c r="T194" i="3"/>
  <c r="T232" i="3"/>
  <c r="T138" i="3"/>
  <c r="T131" i="3"/>
  <c r="T207" i="3"/>
  <c r="T124" i="3"/>
  <c r="T227" i="3"/>
  <c r="T47" i="3"/>
  <c r="T86" i="3"/>
  <c r="T190" i="3"/>
  <c r="T114" i="3"/>
  <c r="T201" i="3"/>
  <c r="T212" i="3"/>
  <c r="T7" i="3"/>
  <c r="T223" i="3"/>
  <c r="T111" i="3"/>
  <c r="T174" i="3"/>
  <c r="T184" i="3"/>
  <c r="T98" i="3"/>
  <c r="T20" i="3"/>
  <c r="T125" i="3"/>
  <c r="T83" i="3"/>
  <c r="T74" i="3"/>
  <c r="T170" i="3"/>
  <c r="T11" i="3"/>
  <c r="T75" i="3"/>
  <c r="T179" i="3"/>
  <c r="T246" i="3"/>
  <c r="T50" i="3"/>
  <c r="T228" i="3"/>
  <c r="T102" i="3"/>
  <c r="T178" i="3"/>
  <c r="T126" i="3"/>
  <c r="T189" i="3"/>
  <c r="T200" i="3"/>
  <c r="T35" i="3"/>
  <c r="T211" i="3"/>
  <c r="T123" i="3"/>
  <c r="T69" i="3"/>
  <c r="T172" i="3"/>
  <c r="T68" i="3"/>
  <c r="T10" i="3"/>
  <c r="T71" i="3"/>
  <c r="T216" i="3"/>
  <c r="T2" i="3"/>
  <c r="T122" i="3"/>
  <c r="T41" i="3"/>
  <c r="T206" i="3"/>
  <c r="T134" i="3"/>
  <c r="T33" i="3"/>
  <c r="T59" i="3"/>
  <c r="T36" i="3"/>
  <c r="Q151" i="3"/>
  <c r="R151" i="3" s="1"/>
  <c r="Q202" i="3"/>
  <c r="R202" i="3" s="1"/>
  <c r="R241" i="3"/>
  <c r="Q118" i="3"/>
  <c r="R118" i="3" s="1"/>
  <c r="Q207" i="3"/>
  <c r="R207" i="3" s="1"/>
  <c r="R254" i="3"/>
  <c r="Q150" i="3"/>
  <c r="R150" i="3" s="1"/>
  <c r="Q2" i="3"/>
  <c r="R2" i="3" s="1"/>
  <c r="Q206" i="3"/>
  <c r="R206" i="3" s="1"/>
  <c r="R249" i="3"/>
  <c r="Q8" i="3"/>
  <c r="R8" i="3" s="1"/>
  <c r="Q96" i="3"/>
  <c r="R96" i="3" s="1"/>
  <c r="R166" i="3"/>
  <c r="Q181" i="3"/>
  <c r="R181" i="3" s="1"/>
  <c r="R222" i="3"/>
  <c r="Q3" i="3"/>
  <c r="R3" i="3" s="1"/>
  <c r="Q116" i="3"/>
  <c r="R116" i="3" s="1"/>
  <c r="Q122" i="3"/>
  <c r="R122" i="3" s="1"/>
  <c r="R177" i="3"/>
  <c r="Q169" i="3"/>
  <c r="R169" i="3" s="1"/>
  <c r="Q179" i="3"/>
  <c r="R179" i="3" s="1"/>
  <c r="R221" i="3"/>
  <c r="Q200" i="3"/>
  <c r="R200" i="3" s="1"/>
  <c r="R238" i="3"/>
  <c r="Q107" i="3"/>
  <c r="R107" i="3" s="1"/>
  <c r="Q142" i="3"/>
  <c r="R142" i="3" s="1"/>
  <c r="Q16" i="3"/>
  <c r="R16" i="3" s="1"/>
  <c r="Q15" i="3"/>
  <c r="R15" i="3" s="1"/>
  <c r="Q42" i="3"/>
  <c r="R42" i="3" s="1"/>
  <c r="Q28" i="3"/>
  <c r="R28" i="3" s="1"/>
  <c r="R61" i="3"/>
  <c r="Q99" i="3"/>
  <c r="R99" i="3" s="1"/>
  <c r="Q29" i="3"/>
  <c r="R29" i="3" s="1"/>
  <c r="Q22" i="3"/>
  <c r="R22" i="3" s="1"/>
  <c r="R82" i="3"/>
  <c r="Q31" i="3"/>
  <c r="R31" i="3" s="1"/>
  <c r="Q184" i="3"/>
  <c r="R233" i="3"/>
  <c r="Q27" i="3"/>
  <c r="R27" i="3" s="1"/>
  <c r="Q149" i="3"/>
  <c r="R149" i="3" s="1"/>
  <c r="Q12" i="3"/>
  <c r="R12" i="3" s="1"/>
  <c r="Q126" i="3"/>
  <c r="R126" i="3" s="1"/>
  <c r="R164" i="3"/>
  <c r="Q113" i="3"/>
  <c r="R113" i="3" s="1"/>
  <c r="Q51" i="3"/>
  <c r="R51" i="3" s="1"/>
  <c r="Q79" i="3"/>
  <c r="R79" i="3" s="1"/>
  <c r="Q139" i="3"/>
  <c r="R139" i="3" s="1"/>
  <c r="Q11" i="3"/>
  <c r="R11" i="3" s="1"/>
  <c r="Q140" i="3"/>
  <c r="R140" i="3" s="1"/>
  <c r="Q138" i="3"/>
  <c r="R138" i="3" s="1"/>
  <c r="Q4" i="3"/>
  <c r="R4" i="3" s="1"/>
  <c r="Q73" i="3"/>
  <c r="R73" i="3" s="1"/>
  <c r="Q14" i="3"/>
  <c r="R14" i="3" s="1"/>
  <c r="Q191" i="3"/>
  <c r="R191" i="3" s="1"/>
  <c r="R217" i="3"/>
  <c r="Q70" i="3"/>
  <c r="R70" i="3" s="1"/>
  <c r="R123" i="3"/>
  <c r="Q187" i="3"/>
  <c r="R187" i="3" s="1"/>
  <c r="R245" i="3"/>
  <c r="Q203" i="3"/>
  <c r="R203" i="3" s="1"/>
  <c r="R219" i="3"/>
  <c r="Q72" i="3"/>
  <c r="R72" i="3" s="1"/>
  <c r="R119" i="3"/>
  <c r="Q84" i="3"/>
  <c r="R84" i="3" s="1"/>
  <c r="R124" i="3"/>
  <c r="Q71" i="3"/>
  <c r="R71" i="3" s="1"/>
  <c r="Q136" i="3"/>
  <c r="R136" i="3" s="1"/>
  <c r="Q215" i="3"/>
  <c r="R215" i="3" s="1"/>
  <c r="R235" i="3"/>
  <c r="Q19" i="3"/>
  <c r="R19" i="3" s="1"/>
  <c r="Q102" i="3"/>
  <c r="R102" i="3" s="1"/>
  <c r="Q212" i="3"/>
  <c r="R212" i="3" s="1"/>
  <c r="R246" i="3"/>
  <c r="Q159" i="3"/>
  <c r="R159" i="3" s="1"/>
  <c r="R199" i="3"/>
  <c r="Q106" i="3"/>
  <c r="R106" i="3" s="1"/>
  <c r="Q190" i="3"/>
  <c r="R190" i="3" s="1"/>
  <c r="R224" i="3"/>
  <c r="Q63" i="3"/>
  <c r="R63" i="3" s="1"/>
  <c r="R117" i="3"/>
  <c r="Q183" i="3"/>
  <c r="R183" i="3" s="1"/>
  <c r="R220" i="3"/>
  <c r="Q108" i="3"/>
  <c r="R108" i="3" s="1"/>
  <c r="R160" i="3"/>
  <c r="Q204" i="3"/>
  <c r="R204" i="3" s="1"/>
  <c r="R227" i="3"/>
  <c r="Q20" i="3"/>
  <c r="R20" i="3" s="1"/>
  <c r="R64" i="3"/>
  <c r="Q18" i="3"/>
  <c r="R18" i="3" s="1"/>
  <c r="Q148" i="3"/>
  <c r="R148" i="3" s="1"/>
  <c r="R201" i="3"/>
  <c r="Q158" i="3"/>
  <c r="R158" i="3" s="1"/>
  <c r="Q32" i="3"/>
  <c r="R32" i="3" s="1"/>
  <c r="Q48" i="3"/>
  <c r="R48" i="3" s="1"/>
  <c r="Q171" i="3"/>
  <c r="R171" i="3" s="1"/>
  <c r="Q36" i="3"/>
  <c r="R36" i="3" s="1"/>
  <c r="R77" i="3"/>
  <c r="Q128" i="3"/>
  <c r="R128" i="3" s="1"/>
  <c r="Q135" i="3"/>
  <c r="R135" i="3" s="1"/>
  <c r="Q58" i="3"/>
  <c r="R58" i="3" s="1"/>
  <c r="Q55" i="3"/>
  <c r="R55" i="3" s="1"/>
  <c r="R105" i="3"/>
  <c r="Q54" i="3"/>
  <c r="R54" i="3" s="1"/>
  <c r="Q198" i="3"/>
  <c r="R198" i="3" s="1"/>
  <c r="R237" i="3"/>
  <c r="Q23" i="3"/>
  <c r="R23" i="3" s="1"/>
  <c r="Q68" i="3"/>
  <c r="R68" i="3" s="1"/>
  <c r="R110" i="3"/>
  <c r="Q114" i="3"/>
  <c r="R114" i="3" s="1"/>
  <c r="Q50" i="3"/>
  <c r="R50" i="3" s="1"/>
  <c r="Q109" i="3"/>
  <c r="R109" i="3" s="1"/>
  <c r="Q186" i="3"/>
  <c r="R186" i="3" s="1"/>
  <c r="R228" i="3"/>
  <c r="Q168" i="3"/>
  <c r="R168" i="3" s="1"/>
  <c r="Q167" i="3"/>
  <c r="R167" i="3" s="1"/>
  <c r="Q49" i="3"/>
  <c r="R49" i="3" s="1"/>
  <c r="Q115" i="3"/>
  <c r="R115" i="3" s="1"/>
  <c r="Q137" i="3"/>
  <c r="R137" i="3" s="1"/>
  <c r="Q163" i="3"/>
  <c r="R163" i="3" s="1"/>
  <c r="Q112" i="3"/>
  <c r="R112" i="3" s="1"/>
  <c r="Q34" i="3"/>
  <c r="R34" i="3" s="1"/>
  <c r="Q52" i="3"/>
  <c r="R52" i="3" s="1"/>
  <c r="Q45" i="3"/>
  <c r="R45" i="3" s="1"/>
  <c r="Q188" i="3"/>
  <c r="R188" i="3" s="1"/>
  <c r="R229" i="3"/>
  <c r="Q121" i="3"/>
  <c r="R121" i="3" s="1"/>
  <c r="Q47" i="3"/>
  <c r="R47" i="3" s="1"/>
  <c r="Q6" i="3"/>
  <c r="R6" i="3" s="1"/>
  <c r="Q92" i="3"/>
  <c r="R92" i="3" s="1"/>
  <c r="Q93" i="3"/>
  <c r="R93" i="3" s="1"/>
  <c r="Q147" i="3"/>
  <c r="R147" i="3" s="1"/>
  <c r="Q211" i="3"/>
  <c r="R211" i="3" s="1"/>
  <c r="R242" i="3"/>
  <c r="Q125" i="3"/>
  <c r="R125" i="3" s="1"/>
  <c r="Q59" i="3"/>
  <c r="R59" i="3" s="1"/>
  <c r="Q25" i="3"/>
  <c r="R25" i="3" s="1"/>
  <c r="Q192" i="3"/>
  <c r="R192" i="3" s="1"/>
  <c r="R232" i="3"/>
  <c r="Q21" i="3"/>
  <c r="R21" i="3" s="1"/>
  <c r="Q9" i="3"/>
  <c r="R9" i="3" s="1"/>
  <c r="Q103" i="3"/>
  <c r="R103" i="3" s="1"/>
  <c r="Q141" i="3"/>
  <c r="R141" i="3" s="1"/>
  <c r="Q196" i="3"/>
  <c r="R196" i="3" s="1"/>
  <c r="R248" i="3"/>
  <c r="Q100" i="3"/>
  <c r="R100" i="3" s="1"/>
  <c r="Q89" i="3"/>
  <c r="R89" i="3" s="1"/>
  <c r="Q178" i="3"/>
  <c r="R178" i="3" s="1"/>
  <c r="R240" i="3"/>
  <c r="Q156" i="3"/>
  <c r="R156" i="3" s="1"/>
  <c r="Q66" i="3"/>
  <c r="R66" i="3" s="1"/>
  <c r="R94" i="3"/>
  <c r="Q145" i="3"/>
  <c r="R145" i="3" s="1"/>
  <c r="Q193" i="3"/>
  <c r="R193" i="3" s="1"/>
  <c r="R226" i="3"/>
  <c r="Q37" i="3"/>
  <c r="R37" i="3" s="1"/>
  <c r="Q153" i="3"/>
  <c r="R153" i="3" s="1"/>
  <c r="Q97" i="3"/>
  <c r="R97" i="3" s="1"/>
  <c r="Q69" i="3"/>
  <c r="R69" i="3" s="1"/>
  <c r="Q195" i="3"/>
  <c r="R195" i="3" s="1"/>
  <c r="R234" i="3"/>
  <c r="Q86" i="3"/>
  <c r="R86" i="3" s="1"/>
  <c r="R111" i="3"/>
  <c r="Q104" i="3"/>
  <c r="R104" i="3" s="1"/>
  <c r="Q132" i="3"/>
  <c r="R132" i="3" s="1"/>
  <c r="Q155" i="3"/>
  <c r="R155" i="3" s="1"/>
  <c r="R182" i="3"/>
  <c r="Q56" i="3"/>
  <c r="R56" i="3" s="1"/>
  <c r="Q60" i="3"/>
  <c r="R60" i="3" s="1"/>
  <c r="Q162" i="3"/>
  <c r="R162" i="3" s="1"/>
  <c r="R184" i="3"/>
  <c r="Q154" i="3"/>
  <c r="R154" i="3" s="1"/>
  <c r="Q157" i="3"/>
  <c r="R157" i="3" s="1"/>
  <c r="Q85" i="3"/>
  <c r="R85" i="3" s="1"/>
  <c r="Q17" i="3"/>
  <c r="R17" i="3" s="1"/>
  <c r="R78" i="3"/>
  <c r="Q95" i="3"/>
  <c r="R95" i="3" s="1"/>
  <c r="Q185" i="3"/>
  <c r="R185" i="3" s="1"/>
  <c r="R230" i="3"/>
  <c r="Q205" i="3"/>
  <c r="R205" i="3" s="1"/>
  <c r="R225" i="3"/>
  <c r="Q152" i="3"/>
  <c r="R152" i="3" s="1"/>
  <c r="R208" i="3"/>
  <c r="Q101" i="3"/>
  <c r="R101" i="3" s="1"/>
  <c r="Q76" i="3"/>
  <c r="R76" i="3" s="1"/>
  <c r="Q75" i="3"/>
  <c r="R75" i="3" s="1"/>
  <c r="Q57" i="3"/>
  <c r="R57" i="3" s="1"/>
  <c r="Q175" i="3"/>
  <c r="R175" i="3" s="1"/>
  <c r="R216" i="3"/>
  <c r="Q213" i="3"/>
  <c r="R213" i="3" s="1"/>
  <c r="R247" i="3"/>
  <c r="Q133" i="3"/>
  <c r="R133" i="3" s="1"/>
  <c r="Q90" i="3"/>
  <c r="R90" i="3" s="1"/>
  <c r="Q130" i="3"/>
  <c r="R130" i="3" s="1"/>
  <c r="Q189" i="3"/>
  <c r="R189" i="3" s="1"/>
  <c r="R239" i="3"/>
  <c r="Q46" i="3"/>
  <c r="R46" i="3" s="1"/>
  <c r="Q41" i="3"/>
  <c r="R41" i="3" s="1"/>
  <c r="Q143" i="3"/>
  <c r="R143" i="3" s="1"/>
  <c r="Q194" i="3"/>
  <c r="R194" i="3" s="1"/>
  <c r="R223" i="3"/>
  <c r="Q13" i="3"/>
  <c r="R13" i="3" s="1"/>
  <c r="Q7" i="3"/>
  <c r="R7" i="3" s="1"/>
  <c r="R53" i="3"/>
  <c r="Q180" i="3"/>
  <c r="R180" i="3" s="1"/>
  <c r="R218" i="3"/>
  <c r="Q197" i="3"/>
  <c r="R197" i="3" s="1"/>
  <c r="R231" i="3"/>
  <c r="Q65" i="3"/>
  <c r="R65" i="3" s="1"/>
  <c r="Q98" i="3"/>
  <c r="R98" i="3" s="1"/>
  <c r="Q131" i="3"/>
  <c r="R131" i="3" s="1"/>
  <c r="R170" i="3"/>
  <c r="Q134" i="3"/>
  <c r="R134" i="3" s="1"/>
  <c r="Q83" i="3"/>
  <c r="R83" i="3" s="1"/>
  <c r="AC41" i="3" l="1"/>
  <c r="AC213" i="3"/>
  <c r="AC3" i="3"/>
  <c r="AC139" i="3"/>
  <c r="AC38" i="3"/>
  <c r="AC114" i="3"/>
  <c r="AC79" i="3"/>
  <c r="AC92" i="3"/>
  <c r="AC141" i="3"/>
  <c r="AC2" i="3"/>
  <c r="AC247" i="3"/>
  <c r="AC205" i="3"/>
  <c r="AC163" i="3"/>
  <c r="AC125" i="3"/>
  <c r="AC37" i="3"/>
  <c r="AC217" i="3"/>
  <c r="AC90" i="3"/>
  <c r="AC102" i="3"/>
  <c r="AC215" i="3"/>
  <c r="AC77" i="3"/>
  <c r="AC73" i="3"/>
  <c r="AC46" i="3"/>
  <c r="AC60" i="3"/>
  <c r="AC94" i="3"/>
  <c r="AC241" i="3"/>
  <c r="AC181" i="3"/>
  <c r="AC68" i="3"/>
  <c r="AC76" i="3"/>
  <c r="AC222" i="3"/>
  <c r="AC152" i="3"/>
  <c r="AC130" i="3"/>
  <c r="AC36" i="3"/>
  <c r="AC172" i="3"/>
  <c r="AC50" i="3"/>
  <c r="AC174" i="3"/>
  <c r="AC124" i="3"/>
  <c r="AC186" i="3"/>
  <c r="AC4" i="3"/>
  <c r="AC198" i="3"/>
  <c r="AC255" i="3"/>
  <c r="AC117" i="3"/>
  <c r="AC196" i="3"/>
  <c r="AC61" i="3"/>
  <c r="AC136" i="3"/>
  <c r="AC43" i="3"/>
  <c r="AC56" i="3"/>
  <c r="AC129" i="3"/>
  <c r="AC166" i="3"/>
  <c r="AC44" i="3"/>
  <c r="AC143" i="3"/>
  <c r="AC251" i="3"/>
  <c r="AC112" i="3"/>
  <c r="AC156" i="3"/>
  <c r="AC200" i="3"/>
  <c r="AC225" i="3"/>
  <c r="AC113" i="3"/>
  <c r="AC245" i="3"/>
  <c r="AC189" i="3"/>
  <c r="AC31" i="3"/>
  <c r="AC209" i="3"/>
  <c r="AC109" i="3"/>
  <c r="AC83" i="3"/>
  <c r="AC214" i="3"/>
  <c r="AC105" i="3"/>
  <c r="AC187" i="3"/>
  <c r="AC86" i="3"/>
  <c r="AC159" i="3"/>
  <c r="AC162" i="3"/>
  <c r="AC18" i="3"/>
  <c r="AC47" i="3"/>
  <c r="AC158" i="3"/>
  <c r="AC5" i="3"/>
  <c r="AC96" i="3"/>
  <c r="AC98" i="3"/>
  <c r="AC177" i="3"/>
  <c r="AC58" i="3"/>
  <c r="AC12" i="3"/>
  <c r="AC252" i="3"/>
  <c r="AC227" i="3"/>
  <c r="AC97" i="3"/>
  <c r="AC257" i="3"/>
  <c r="AC164" i="3"/>
  <c r="AC59" i="3"/>
  <c r="AC69" i="3"/>
  <c r="AC246" i="3"/>
  <c r="AC111" i="3"/>
  <c r="AC207" i="3"/>
  <c r="AC66" i="3"/>
  <c r="AC24" i="3"/>
  <c r="AC150" i="3"/>
  <c r="AC180" i="3"/>
  <c r="AC120" i="3"/>
  <c r="AC240" i="3"/>
  <c r="AC95" i="3"/>
  <c r="AC243" i="3"/>
  <c r="AC256" i="3"/>
  <c r="AC19" i="3"/>
  <c r="AC84" i="3"/>
  <c r="AC116" i="3"/>
  <c r="AC140" i="3"/>
  <c r="AC147" i="3"/>
  <c r="AC160" i="3"/>
  <c r="AC82" i="3"/>
  <c r="AC107" i="3"/>
  <c r="AC201" i="3"/>
  <c r="AC233" i="3"/>
  <c r="AC154" i="3"/>
  <c r="AC34" i="3"/>
  <c r="AC74" i="3"/>
  <c r="AC221" i="3"/>
  <c r="AC238" i="3"/>
  <c r="AC65" i="3"/>
  <c r="AC258" i="3"/>
  <c r="AC203" i="3"/>
  <c r="AC126" i="3"/>
  <c r="AC202" i="3"/>
  <c r="AC173" i="3"/>
  <c r="AC145" i="3"/>
  <c r="AC91" i="3"/>
  <c r="AC178" i="3"/>
  <c r="AC208" i="3"/>
  <c r="AC115" i="3"/>
  <c r="AC52" i="3"/>
  <c r="AC8" i="3"/>
  <c r="AC15" i="3"/>
  <c r="AC22" i="3"/>
  <c r="AC51" i="3"/>
  <c r="AC10" i="3"/>
  <c r="AC45" i="3"/>
  <c r="AC234" i="3"/>
  <c r="AC197" i="3"/>
  <c r="AC244" i="3"/>
  <c r="AC210" i="3"/>
  <c r="AC29" i="3"/>
  <c r="AC32" i="3"/>
  <c r="AC33" i="3"/>
  <c r="AC123" i="3"/>
  <c r="AC179" i="3"/>
  <c r="AC223" i="3"/>
  <c r="AC131" i="3"/>
  <c r="AC235" i="3"/>
  <c r="AC142" i="3"/>
  <c r="AC248" i="3"/>
  <c r="AC26" i="3"/>
  <c r="AC132" i="3"/>
  <c r="AC195" i="3"/>
  <c r="AC108" i="3"/>
  <c r="AC157" i="3"/>
  <c r="AC146" i="3"/>
  <c r="AC14" i="3"/>
  <c r="AC121" i="3"/>
  <c r="AC249" i="3"/>
  <c r="AC53" i="3"/>
  <c r="AC30" i="3"/>
  <c r="AC151" i="3"/>
  <c r="AC28" i="3"/>
  <c r="AC87" i="3"/>
  <c r="AC194" i="3"/>
  <c r="AC63" i="3"/>
  <c r="AC168" i="3"/>
  <c r="AC39" i="3"/>
  <c r="AC122" i="3"/>
  <c r="AC54" i="3"/>
  <c r="AC127" i="3"/>
  <c r="AC199" i="3"/>
  <c r="AC229" i="3"/>
  <c r="AC25" i="3"/>
  <c r="AC48" i="3"/>
  <c r="AC230" i="3"/>
  <c r="AC133" i="3"/>
  <c r="AC103" i="3"/>
  <c r="AC161" i="3"/>
  <c r="AC81" i="3"/>
  <c r="AC20" i="3"/>
  <c r="AC242" i="3"/>
  <c r="AC72" i="3"/>
  <c r="AC165" i="3"/>
  <c r="AC182" i="3"/>
  <c r="AC193" i="3"/>
  <c r="AC62" i="3"/>
  <c r="AC184" i="3"/>
  <c r="AC192" i="3"/>
  <c r="AC250" i="3"/>
  <c r="AC40" i="3"/>
  <c r="AC134" i="3"/>
  <c r="AC211" i="3"/>
  <c r="AC75" i="3"/>
  <c r="AC7" i="3"/>
  <c r="AC138" i="3"/>
  <c r="AC149" i="3"/>
  <c r="AC6" i="3"/>
  <c r="AC57" i="3"/>
  <c r="AC13" i="3"/>
  <c r="AC89" i="3"/>
  <c r="AC185" i="3"/>
  <c r="AC135" i="3"/>
  <c r="AC78" i="3"/>
  <c r="AC155" i="3"/>
  <c r="AC23" i="3"/>
  <c r="AC80" i="3"/>
  <c r="AC218" i="3"/>
  <c r="AC93" i="3"/>
  <c r="AC191" i="3"/>
  <c r="AC17" i="3"/>
  <c r="AC169" i="3"/>
  <c r="AC204" i="3"/>
  <c r="AC170" i="3"/>
  <c r="AC21" i="3"/>
  <c r="AC55" i="3"/>
  <c r="AC85" i="3"/>
  <c r="AC144" i="3"/>
  <c r="AC226" i="3"/>
  <c r="AC183" i="3"/>
  <c r="AC190" i="3"/>
  <c r="AC88" i="3"/>
  <c r="AC167" i="3"/>
  <c r="AC70" i="3"/>
  <c r="AC216" i="3"/>
  <c r="AC100" i="3"/>
  <c r="AC27" i="3"/>
  <c r="AC188" i="3"/>
  <c r="AC148" i="3"/>
  <c r="AC71" i="3"/>
  <c r="AC42" i="3"/>
  <c r="AC67" i="3"/>
  <c r="AC101" i="3"/>
  <c r="AC176" i="3"/>
  <c r="AC219" i="3"/>
  <c r="AC104" i="3"/>
  <c r="AC137" i="3"/>
  <c r="AC175" i="3"/>
  <c r="AC228" i="3"/>
  <c r="AC254" i="3"/>
  <c r="AC153" i="3"/>
  <c r="AC220" i="3"/>
  <c r="AC206" i="3"/>
  <c r="AC35" i="3"/>
  <c r="AC11" i="3"/>
  <c r="AC212" i="3"/>
  <c r="AC232" i="3"/>
  <c r="AC224" i="3"/>
  <c r="AC99" i="3"/>
  <c r="AC236" i="3"/>
  <c r="AC171" i="3"/>
  <c r="AC237" i="3"/>
  <c r="AC231" i="3"/>
  <c r="AC253" i="3"/>
  <c r="AC118" i="3"/>
  <c r="AC49" i="3"/>
  <c r="AC16" i="3"/>
  <c r="AC9" i="3"/>
  <c r="AC106" i="3"/>
  <c r="AC239" i="3"/>
  <c r="AC64" i="3"/>
  <c r="AC119" i="3"/>
  <c r="AC128" i="3"/>
  <c r="AC110" i="3"/>
</calcChain>
</file>

<file path=xl/sharedStrings.xml><?xml version="1.0" encoding="utf-8"?>
<sst xmlns="http://schemas.openxmlformats.org/spreadsheetml/2006/main" count="3794" uniqueCount="506">
  <si>
    <t>player</t>
  </si>
  <si>
    <t>position</t>
  </si>
  <si>
    <t>team_name</t>
  </si>
  <si>
    <t>Matt Ryan</t>
  </si>
  <si>
    <t>QB</t>
  </si>
  <si>
    <t>ATL</t>
  </si>
  <si>
    <t>Russell Wilson</t>
  </si>
  <si>
    <t>SEA</t>
  </si>
  <si>
    <t>Deshaun Watson</t>
  </si>
  <si>
    <t>HST</t>
  </si>
  <si>
    <t>Justin Herbert</t>
  </si>
  <si>
    <t>LAC</t>
  </si>
  <si>
    <t>Patrick Mahomes</t>
  </si>
  <si>
    <t>KC</t>
  </si>
  <si>
    <t>Kyler Murray</t>
  </si>
  <si>
    <t>ARZ</t>
  </si>
  <si>
    <t>Tom Brady</t>
  </si>
  <si>
    <t>TB</t>
  </si>
  <si>
    <t>Josh Allen</t>
  </si>
  <si>
    <t>BUF</t>
  </si>
  <si>
    <t>Ben Roethlisberger</t>
  </si>
  <si>
    <t>PIT</t>
  </si>
  <si>
    <t>Jared Goff</t>
  </si>
  <si>
    <t>LA</t>
  </si>
  <si>
    <t>Matthew Stafford</t>
  </si>
  <si>
    <t>DET</t>
  </si>
  <si>
    <t>Kirk Cousins</t>
  </si>
  <si>
    <t>MIN</t>
  </si>
  <si>
    <t>Aaron Rodgers</t>
  </si>
  <si>
    <t>GB</t>
  </si>
  <si>
    <t>Derek Carr</t>
  </si>
  <si>
    <t>LV</t>
  </si>
  <si>
    <t>Philip Rivers</t>
  </si>
  <si>
    <t>IND</t>
  </si>
  <si>
    <t>Teddy Bridgewater</t>
  </si>
  <si>
    <t>CAR</t>
  </si>
  <si>
    <t>Baker Mayfield</t>
  </si>
  <si>
    <t>CLV</t>
  </si>
  <si>
    <t>Ryan Tannehill</t>
  </si>
  <si>
    <t>TEN</t>
  </si>
  <si>
    <t>Daniel Jones</t>
  </si>
  <si>
    <t>NYG</t>
  </si>
  <si>
    <t>Carson Wentz</t>
  </si>
  <si>
    <t>PHI</t>
  </si>
  <si>
    <t>Drew Lock</t>
  </si>
  <si>
    <t>DEN</t>
  </si>
  <si>
    <t>Lamar Jackson</t>
  </si>
  <si>
    <t>BLT</t>
  </si>
  <si>
    <t>Joe Burrow</t>
  </si>
  <si>
    <t>CIN</t>
  </si>
  <si>
    <t>Sam Darnold</t>
  </si>
  <si>
    <t>NYJ</t>
  </si>
  <si>
    <t>Cam Newton</t>
  </si>
  <si>
    <t>NE</t>
  </si>
  <si>
    <t>Drew Brees</t>
  </si>
  <si>
    <t>NO</t>
  </si>
  <si>
    <t>JAX</t>
  </si>
  <si>
    <t>Andy Dalton</t>
  </si>
  <si>
    <t>DAL</t>
  </si>
  <si>
    <t>Nick Mullens</t>
  </si>
  <si>
    <t>SF</t>
  </si>
  <si>
    <t>Nick Foles</t>
  </si>
  <si>
    <t>CHI</t>
  </si>
  <si>
    <t>Mitchell Trubisky</t>
  </si>
  <si>
    <t>Tua Tagovailoa</t>
  </si>
  <si>
    <t>MIA</t>
  </si>
  <si>
    <t>Ryan Fitzpatrick</t>
  </si>
  <si>
    <t>Alex Smith</t>
  </si>
  <si>
    <t>WAS</t>
  </si>
  <si>
    <t>Dwayne Haskins</t>
  </si>
  <si>
    <t>Dak Prescott</t>
  </si>
  <si>
    <t>Mike Glennon</t>
  </si>
  <si>
    <t>Jalen Hurts</t>
  </si>
  <si>
    <t>Brandon Allen</t>
  </si>
  <si>
    <t>Jimmy Garoppolo</t>
  </si>
  <si>
    <t>Taysom Hill</t>
  </si>
  <si>
    <t>Joe Flacco</t>
  </si>
  <si>
    <t>Jake Luton</t>
  </si>
  <si>
    <t>C.J. Beathard</t>
  </si>
  <si>
    <t>Kyle Allen</t>
  </si>
  <si>
    <t>Jeff Driskel</t>
  </si>
  <si>
    <t>Colt McCoy</t>
  </si>
  <si>
    <t>Phillip Walker</t>
  </si>
  <si>
    <t>Ben DiNucci</t>
  </si>
  <si>
    <t>Jarrett Stidham</t>
  </si>
  <si>
    <t>Chase Daniel</t>
  </si>
  <si>
    <t>Mason Rudolph</t>
  </si>
  <si>
    <t>Ryan Finley</t>
  </si>
  <si>
    <t>John Wolford</t>
  </si>
  <si>
    <t>Garrett Gilbert</t>
  </si>
  <si>
    <t>Brett Rypien</t>
  </si>
  <si>
    <t>Chad Henne</t>
  </si>
  <si>
    <t>Tyrod Taylor</t>
  </si>
  <si>
    <t>Marcus Mariota</t>
  </si>
  <si>
    <t>Brian Hoyer</t>
  </si>
  <si>
    <t>Taylor Heinicke</t>
  </si>
  <si>
    <t>Matt Barkley</t>
  </si>
  <si>
    <t>Blaine Gabbert</t>
  </si>
  <si>
    <t>Chris Streveler</t>
  </si>
  <si>
    <t>Robert Griffin III</t>
  </si>
  <si>
    <t>Nate Sudfeld</t>
  </si>
  <si>
    <t>Jameis Winston</t>
  </si>
  <si>
    <t>David Blough</t>
  </si>
  <si>
    <t>Jacoby Brissett</t>
  </si>
  <si>
    <t>Trace McSorley</t>
  </si>
  <si>
    <t>Case Keenum</t>
  </si>
  <si>
    <t>Nathan Peterman</t>
  </si>
  <si>
    <t>Geno Smith</t>
  </si>
  <si>
    <t>Tyler Bray</t>
  </si>
  <si>
    <t>Joshua Dobbs</t>
  </si>
  <si>
    <t>Tyler Huntley</t>
  </si>
  <si>
    <t>Logan Woodside</t>
  </si>
  <si>
    <t>A.J. McCarron</t>
  </si>
  <si>
    <t>Tim Boyle</t>
  </si>
  <si>
    <t>Easton Stick</t>
  </si>
  <si>
    <t>OAK</t>
  </si>
  <si>
    <t>Devlin Hodges</t>
  </si>
  <si>
    <t>Eli Manning</t>
  </si>
  <si>
    <t>Josh Rosen</t>
  </si>
  <si>
    <t>Matt Moore</t>
  </si>
  <si>
    <t>Yr</t>
  </si>
  <si>
    <t>Andrew Luck</t>
  </si>
  <si>
    <t>Blake Bortles</t>
  </si>
  <si>
    <t>Brock Osweiler</t>
  </si>
  <si>
    <t>Cody Kessler</t>
  </si>
  <si>
    <t>Josh McCown</t>
  </si>
  <si>
    <t>Josh Johnson</t>
  </si>
  <si>
    <t>DeShone Kizer</t>
  </si>
  <si>
    <t>Jay Cutler</t>
  </si>
  <si>
    <t>Trevor Siemian</t>
  </si>
  <si>
    <t>Brett Hundley</t>
  </si>
  <si>
    <t>Carson Palmer</t>
  </si>
  <si>
    <t>Tom Savage</t>
  </si>
  <si>
    <t>Drew Stanton</t>
  </si>
  <si>
    <t>Bryce Petty</t>
  </si>
  <si>
    <t>T.J. Yates</t>
  </si>
  <si>
    <t>SD</t>
  </si>
  <si>
    <t>Sam Bradford</t>
  </si>
  <si>
    <t>Colin Kaepernick</t>
  </si>
  <si>
    <t>SL</t>
  </si>
  <si>
    <t>Peyton Manning</t>
  </si>
  <si>
    <t>Matt Hasselbeck</t>
  </si>
  <si>
    <t>Johnny Manziel</t>
  </si>
  <si>
    <t>Ryan Mallett</t>
  </si>
  <si>
    <t>Matt Cassel</t>
  </si>
  <si>
    <t>Zach Mettenberger</t>
  </si>
  <si>
    <t>Brandon Weeden</t>
  </si>
  <si>
    <t>Tony Romo</t>
  </si>
  <si>
    <t>Kellen Moore</t>
  </si>
  <si>
    <t>Austin Davis</t>
  </si>
  <si>
    <t>Mark Sanchez</t>
  </si>
  <si>
    <t>Player</t>
  </si>
  <si>
    <t>Tm</t>
  </si>
  <si>
    <t>Team</t>
  </si>
  <si>
    <t>Plays</t>
  </si>
  <si>
    <t>EPA+CPOE composite</t>
  </si>
  <si>
    <t>EPA/play</t>
  </si>
  <si>
    <t>Unadjusted EPA/play</t>
  </si>
  <si>
    <t>Success rate</t>
  </si>
  <si>
    <t>Cmp%</t>
  </si>
  <si>
    <t>Expected cmp%</t>
  </si>
  <si>
    <t>CPOE</t>
  </si>
  <si>
    <t>Air yards</t>
  </si>
  <si>
    <t>A.Rodgers</t>
  </si>
  <si>
    <t>J.Allen</t>
  </si>
  <si>
    <t>R.Tannehill</t>
  </si>
  <si>
    <t>P.Mahomes</t>
  </si>
  <si>
    <t>T.Brady</t>
  </si>
  <si>
    <t>D.Watson</t>
  </si>
  <si>
    <t>K.Allen</t>
  </si>
  <si>
    <t>R.Fitzpatrick</t>
  </si>
  <si>
    <t>R.Wilson</t>
  </si>
  <si>
    <t>K.Cousins</t>
  </si>
  <si>
    <t>D.Carr</t>
  </si>
  <si>
    <t>B.Mayfield</t>
  </si>
  <si>
    <t>P.Rivers</t>
  </si>
  <si>
    <t>D.Brees</t>
  </si>
  <si>
    <t>J.Garoppolo</t>
  </si>
  <si>
    <t>L.Jackson</t>
  </si>
  <si>
    <t>D.Prescott</t>
  </si>
  <si>
    <t>K.Murray</t>
  </si>
  <si>
    <t>T.Hill</t>
  </si>
  <si>
    <t>T.Bridgewater</t>
  </si>
  <si>
    <t>J.Herbert</t>
  </si>
  <si>
    <t>J.Burrow</t>
  </si>
  <si>
    <t>M.Ryan</t>
  </si>
  <si>
    <t>M.Stafford</t>
  </si>
  <si>
    <t>G.Minshew II</t>
  </si>
  <si>
    <t>M.Trubisky</t>
  </si>
  <si>
    <t>B.Roethlisberger</t>
  </si>
  <si>
    <t>J.Goff</t>
  </si>
  <si>
    <t>C.Beathard</t>
  </si>
  <si>
    <t>C.Newton</t>
  </si>
  <si>
    <t>A.Dalton</t>
  </si>
  <si>
    <t>N.Mullens</t>
  </si>
  <si>
    <t>T.Tagovailoa</t>
  </si>
  <si>
    <t>N.Foles</t>
  </si>
  <si>
    <t>J.Flacco</t>
  </si>
  <si>
    <t>D.Jones</t>
  </si>
  <si>
    <t>A.Smith</t>
  </si>
  <si>
    <t>D.Lock</t>
  </si>
  <si>
    <t>J.Hurts</t>
  </si>
  <si>
    <t>B.Allen</t>
  </si>
  <si>
    <t>S.Darnold</t>
  </si>
  <si>
    <t>C.Wentz</t>
  </si>
  <si>
    <t>M.Glennon</t>
  </si>
  <si>
    <t>D.Haskins</t>
  </si>
  <si>
    <t>J.Luton</t>
  </si>
  <si>
    <t>J.Winston</t>
  </si>
  <si>
    <t>M.Moore</t>
  </si>
  <si>
    <t>J.Brissett</t>
  </si>
  <si>
    <t>C.Keenum</t>
  </si>
  <si>
    <t>D.Hodges</t>
  </si>
  <si>
    <t>M.Rudolph</t>
  </si>
  <si>
    <t>M.Mariota</t>
  </si>
  <si>
    <t>J.Driskel</t>
  </si>
  <si>
    <t>E.Manning</t>
  </si>
  <si>
    <t>J.Rosen</t>
  </si>
  <si>
    <t>D.Blough</t>
  </si>
  <si>
    <t>R.Finley</t>
  </si>
  <si>
    <t>A.Luck</t>
  </si>
  <si>
    <t>C.Kessler</t>
  </si>
  <si>
    <t>B.Osweiler</t>
  </si>
  <si>
    <t>B.Bortles</t>
  </si>
  <si>
    <t>J.Johnson</t>
  </si>
  <si>
    <t>B.Gabbert</t>
  </si>
  <si>
    <t>J.McCown</t>
  </si>
  <si>
    <t>T.Taylor</t>
  </si>
  <si>
    <t>N.Peterman</t>
  </si>
  <si>
    <t>C.Palmer</t>
  </si>
  <si>
    <t>J.Cutler</t>
  </si>
  <si>
    <t>T.Siemian</t>
  </si>
  <si>
    <t>B.Hundley</t>
  </si>
  <si>
    <t>T.Savage</t>
  </si>
  <si>
    <t>D.Stanton</t>
  </si>
  <si>
    <t>B.Hoyer</t>
  </si>
  <si>
    <t>D.Kizer</t>
  </si>
  <si>
    <t>T.Yates</t>
  </si>
  <si>
    <t>B.Petty</t>
  </si>
  <si>
    <t>S.Bradford</t>
  </si>
  <si>
    <t>M.Barkley</t>
  </si>
  <si>
    <t>C.Kaepernick</t>
  </si>
  <si>
    <t>P.Lynch</t>
  </si>
  <si>
    <t>R.Griffin III</t>
  </si>
  <si>
    <t>B.Weeden</t>
  </si>
  <si>
    <t>A.McCarron</t>
  </si>
  <si>
    <t>T.Romo</t>
  </si>
  <si>
    <t>M.Hasselbeck</t>
  </si>
  <si>
    <t>E.Manuel</t>
  </si>
  <si>
    <t>J.Manziel</t>
  </si>
  <si>
    <t>A.Davis</t>
  </si>
  <si>
    <t>P.Manning</t>
  </si>
  <si>
    <t>K.Moore</t>
  </si>
  <si>
    <t>Z.Mettenberger</t>
  </si>
  <si>
    <t>M.Sanchez</t>
  </si>
  <si>
    <t>M.Cassel</t>
  </si>
  <si>
    <t>J.Clausen</t>
  </si>
  <si>
    <t>R.Mallett</t>
  </si>
  <si>
    <t>lookup</t>
  </si>
  <si>
    <t>Luke Falk</t>
  </si>
  <si>
    <t>Matt Schaub</t>
  </si>
  <si>
    <t>Will Grier</t>
  </si>
  <si>
    <t>Sean Mannion</t>
  </si>
  <si>
    <t>Ryan Griffin</t>
  </si>
  <si>
    <t>Alex Tanney</t>
  </si>
  <si>
    <t>David Fales</t>
  </si>
  <si>
    <t>Derek Anderson</t>
  </si>
  <si>
    <t>Kyle Lauletta</t>
  </si>
  <si>
    <t>Kevin Hogan</t>
  </si>
  <si>
    <t>Paxton Lynch</t>
  </si>
  <si>
    <t>Landry Jones</t>
  </si>
  <si>
    <t>Scott Tolzien</t>
  </si>
  <si>
    <t>Kellen Clemens</t>
  </si>
  <si>
    <t>Joe Callahan</t>
  </si>
  <si>
    <t>Jake Rudock</t>
  </si>
  <si>
    <t>Cooper Rush</t>
  </si>
  <si>
    <t>Shaun Hill</t>
  </si>
  <si>
    <t>Charlie Whitehurst</t>
  </si>
  <si>
    <t>Connor Cook</t>
  </si>
  <si>
    <t>Trevone Boykin</t>
  </si>
  <si>
    <t>Matt McGloin</t>
  </si>
  <si>
    <t>Cardale Jones</t>
  </si>
  <si>
    <t>Michael Vick</t>
  </si>
  <si>
    <t>Dan Orlovsky</t>
  </si>
  <si>
    <t>Luke McCown</t>
  </si>
  <si>
    <t>Josh Freeman</t>
  </si>
  <si>
    <t>Ryan Lindley</t>
  </si>
  <si>
    <t>Sean Renfree</t>
  </si>
  <si>
    <t>Tarvaris Jackson</t>
  </si>
  <si>
    <t>Ryan Nassib</t>
  </si>
  <si>
    <t>B.J. Daniels</t>
  </si>
  <si>
    <t>EPA</t>
  </si>
  <si>
    <t>EPA+CPOE</t>
  </si>
  <si>
    <t>PlayerKey</t>
  </si>
  <si>
    <t>Age</t>
  </si>
  <si>
    <t>Pos</t>
  </si>
  <si>
    <t>PosGroup</t>
  </si>
  <si>
    <t>PositionGroup</t>
  </si>
  <si>
    <t>G</t>
  </si>
  <si>
    <t>GS</t>
  </si>
  <si>
    <t>AV</t>
  </si>
  <si>
    <t>AVperG</t>
  </si>
  <si>
    <t>AVper16G</t>
  </si>
  <si>
    <t>AdjAV</t>
  </si>
  <si>
    <t>AdjAVperG</t>
  </si>
  <si>
    <t>AdjAVper16G</t>
  </si>
  <si>
    <t>CareerYr</t>
  </si>
  <si>
    <t>3YrAvgAV</t>
  </si>
  <si>
    <t>PriorYr16GAV</t>
  </si>
  <si>
    <t>PriorYrAdj16GAV</t>
  </si>
  <si>
    <t>PriorYrG</t>
  </si>
  <si>
    <t>PriorYrGS</t>
  </si>
  <si>
    <t>Starter</t>
  </si>
  <si>
    <t>StreCh00.htm</t>
  </si>
  <si>
    <t>ARI</t>
  </si>
  <si>
    <t>Off - QB</t>
  </si>
  <si>
    <t>MurrKy00.htm</t>
  </si>
  <si>
    <t>HundBr00.htm</t>
  </si>
  <si>
    <t>RoseJo01.htm</t>
  </si>
  <si>
    <t>GlenMi00.htm</t>
  </si>
  <si>
    <t>BradSa00.htm</t>
  </si>
  <si>
    <t>GabbBl00.htm</t>
  </si>
  <si>
    <t>PalmCa00.htm</t>
  </si>
  <si>
    <t>StanDr00.htm</t>
  </si>
  <si>
    <t>RyanMa00.htm</t>
  </si>
  <si>
    <t>SchaMa00.htm</t>
  </si>
  <si>
    <t>RenfSe00.htm</t>
  </si>
  <si>
    <t>JackLa00.htm</t>
  </si>
  <si>
    <t>BAL</t>
  </si>
  <si>
    <t>GrifRo01.htm</t>
  </si>
  <si>
    <t>McSoTr00.htm</t>
  </si>
  <si>
    <t>HuntTy01.htm</t>
  </si>
  <si>
    <t>FlacJo00.htm</t>
  </si>
  <si>
    <t>MallRy00.htm</t>
  </si>
  <si>
    <t>AlleJo02.htm</t>
  </si>
  <si>
    <t>BarkMa00.htm</t>
  </si>
  <si>
    <t>AndeDe00.htm</t>
  </si>
  <si>
    <t>PeteNa00.htm</t>
  </si>
  <si>
    <t>Terrelle Pryor</t>
  </si>
  <si>
    <t>PryoTe00.htm</t>
  </si>
  <si>
    <t>TaylTy00.htm</t>
  </si>
  <si>
    <t>JoneCa01.htm</t>
  </si>
  <si>
    <t>EJ Manuel</t>
  </si>
  <si>
    <t>ManuEJ00.htm</t>
  </si>
  <si>
    <t>WalkPh00.htm</t>
  </si>
  <si>
    <t>BridTe00.htm</t>
  </si>
  <si>
    <t>Tommy Stevens</t>
  </si>
  <si>
    <t>StevTo01.htm</t>
  </si>
  <si>
    <t>NewtCa00.htm</t>
  </si>
  <si>
    <t>AlleKy00.htm</t>
  </si>
  <si>
    <t>GrieWi00.htm</t>
  </si>
  <si>
    <t>GilbGa01.htm</t>
  </si>
  <si>
    <t>HeinTa00.htm</t>
  </si>
  <si>
    <t>TrubMi00.htm</t>
  </si>
  <si>
    <t xml:space="preserve">Nick Foles </t>
  </si>
  <si>
    <t>FoleNi00.htm</t>
  </si>
  <si>
    <t>BrayTy00.htm</t>
  </si>
  <si>
    <t>DaniCh00.htm</t>
  </si>
  <si>
    <t>/QB</t>
  </si>
  <si>
    <t>Tanner Gentry</t>
  </si>
  <si>
    <t>GentTa00.htm</t>
  </si>
  <si>
    <t>HoyeBr00.htm</t>
  </si>
  <si>
    <t>FaleDa00.htm</t>
  </si>
  <si>
    <t>CutlJa00.htm</t>
  </si>
  <si>
    <t>AlleBr00.htm</t>
  </si>
  <si>
    <t>BurrJo01.htm</t>
  </si>
  <si>
    <t>FinlRy00.htm</t>
  </si>
  <si>
    <t>DaltAn00.htm</t>
  </si>
  <si>
    <t>DrisJe00.htm</t>
  </si>
  <si>
    <t>McCaA.00.htm</t>
  </si>
  <si>
    <t>MayfBa00.htm</t>
  </si>
  <si>
    <t>CLE</t>
  </si>
  <si>
    <t>KeenCa00.htm</t>
  </si>
  <si>
    <t>KessCo00.htm</t>
  </si>
  <si>
    <t>KizeDe00.htm</t>
  </si>
  <si>
    <t>HogaKe00.htm</t>
  </si>
  <si>
    <t>WhitCh02.htm</t>
  </si>
  <si>
    <t>McCoJo01.htm</t>
  </si>
  <si>
    <t>DaviAu00.htm</t>
  </si>
  <si>
    <t>ManzJo00.htm</t>
  </si>
  <si>
    <t>DiNuBe00.htm</t>
  </si>
  <si>
    <t>PresDa01.htm</t>
  </si>
  <si>
    <t>RushCo00.htm</t>
  </si>
  <si>
    <t>SancMa00.htm</t>
  </si>
  <si>
    <t>RomoTo00.htm</t>
  </si>
  <si>
    <t>MoorKe02.htm</t>
  </si>
  <si>
    <t>RypiBr00.htm</t>
  </si>
  <si>
    <t>LockDr00.htm</t>
  </si>
  <si>
    <t>Chad Kelly</t>
  </si>
  <si>
    <t>KellCh00.htm</t>
  </si>
  <si>
    <t>OsweBr00.htm</t>
  </si>
  <si>
    <t>LyncPa00.htm</t>
  </si>
  <si>
    <t>SiemTr00.htm</t>
  </si>
  <si>
    <t>MannPe00.htm</t>
  </si>
  <si>
    <t>BlouDa00.htm</t>
  </si>
  <si>
    <t>StafMa00.htm</t>
  </si>
  <si>
    <t>CassMa00.htm</t>
  </si>
  <si>
    <t>RudoJa00.htm</t>
  </si>
  <si>
    <t>OrloDa00.htm</t>
  </si>
  <si>
    <t>RodgAa00.htm</t>
  </si>
  <si>
    <t>GNB</t>
  </si>
  <si>
    <t>BoylTi00.htm</t>
  </si>
  <si>
    <t>CallJo00.htm</t>
  </si>
  <si>
    <t>TolzSc00.htm</t>
  </si>
  <si>
    <t>HOU</t>
  </si>
  <si>
    <t>WatsDe00.htm</t>
  </si>
  <si>
    <t>WeedBr00.htm</t>
  </si>
  <si>
    <t>YateT.00.htm</t>
  </si>
  <si>
    <t>SavaTo00.htm</t>
  </si>
  <si>
    <t>DaniB.00.htm</t>
  </si>
  <si>
    <t>BrisJa00.htm</t>
  </si>
  <si>
    <t>RivePh00.htm</t>
  </si>
  <si>
    <t>LuckAn00.htm</t>
  </si>
  <si>
    <t>FreeJo00.htm</t>
  </si>
  <si>
    <t>HassMa00.htm</t>
  </si>
  <si>
    <t>LindRy00.htm</t>
  </si>
  <si>
    <t>Gardner Minshew II</t>
  </si>
  <si>
    <t>MinsGa00.htm</t>
  </si>
  <si>
    <t>LutoJa00.htm</t>
  </si>
  <si>
    <t>BortBl00.htm</t>
  </si>
  <si>
    <t>HennCh01.htm</t>
  </si>
  <si>
    <t>KAN</t>
  </si>
  <si>
    <t>MahoPa00.htm</t>
  </si>
  <si>
    <t>MoorMa01.htm</t>
  </si>
  <si>
    <t>SmitAl03.htm</t>
  </si>
  <si>
    <t>SticEa00.htm</t>
  </si>
  <si>
    <t>HerbJu00.htm</t>
  </si>
  <si>
    <t>SmitGe00.htm</t>
  </si>
  <si>
    <t>ClemKe00.htm</t>
  </si>
  <si>
    <t>GoffJa00.htm</t>
  </si>
  <si>
    <t>LAR</t>
  </si>
  <si>
    <t>WolfJo00.htm</t>
  </si>
  <si>
    <t>MannSe00.htm</t>
  </si>
  <si>
    <t>CarrDe02.htm</t>
  </si>
  <si>
    <t>LVR</t>
  </si>
  <si>
    <t>MariMa01.htm</t>
  </si>
  <si>
    <t>CookCo00.htm</t>
  </si>
  <si>
    <t>McGlMa01.htm</t>
  </si>
  <si>
    <t>FitzRy00.htm</t>
  </si>
  <si>
    <t>TagoTu00.htm</t>
  </si>
  <si>
    <t>TannRy00.htm</t>
  </si>
  <si>
    <t>CousKi00.htm</t>
  </si>
  <si>
    <t>HillSh00.htm</t>
  </si>
  <si>
    <t>BreeDr00.htm</t>
  </si>
  <si>
    <t>NOR</t>
  </si>
  <si>
    <t>WinsJa00.htm</t>
  </si>
  <si>
    <t>HillTa00.htm</t>
  </si>
  <si>
    <t>Garrett Grayson</t>
  </si>
  <si>
    <t>GrayGa00.htm</t>
  </si>
  <si>
    <t>McCoLu00.htm</t>
  </si>
  <si>
    <t>NWE</t>
  </si>
  <si>
    <t>StidJa00.htm</t>
  </si>
  <si>
    <t>BradTo00.htm</t>
  </si>
  <si>
    <t>GaroJi00.htm</t>
  </si>
  <si>
    <t>McCoCo00.htm</t>
  </si>
  <si>
    <t>JoneDa05.htm</t>
  </si>
  <si>
    <t>TannAl00.htm</t>
  </si>
  <si>
    <t>MannEl00.htm</t>
  </si>
  <si>
    <t>LaulKy00.htm</t>
  </si>
  <si>
    <t>NassRy00.htm</t>
  </si>
  <si>
    <t>DarnSa00.htm</t>
  </si>
  <si>
    <t>FalkLu00.htm</t>
  </si>
  <si>
    <t>PettBr01.htm</t>
  </si>
  <si>
    <t>WentCa00.htm</t>
  </si>
  <si>
    <t>HurtJa00.htm</t>
  </si>
  <si>
    <t>SudfNa00.htm</t>
  </si>
  <si>
    <t>RoetBe00.htm</t>
  </si>
  <si>
    <t>DobbJo00.htm</t>
  </si>
  <si>
    <t>RudoMa00.htm</t>
  </si>
  <si>
    <t>HodgDe00.htm</t>
  </si>
  <si>
    <t>JoneLa02.htm</t>
  </si>
  <si>
    <t>VickMi00.htm</t>
  </si>
  <si>
    <t>WilsRu00.htm</t>
  </si>
  <si>
    <t>BoykTr00.htm</t>
  </si>
  <si>
    <t>JackTa00.htm</t>
  </si>
  <si>
    <t>BeatC.00.htm</t>
  </si>
  <si>
    <t>SFO</t>
  </si>
  <si>
    <t>MullNi00.htm</t>
  </si>
  <si>
    <t>KaepCo00.htm</t>
  </si>
  <si>
    <t>TAM</t>
  </si>
  <si>
    <t>GrifRy01.htm</t>
  </si>
  <si>
    <t>WoodLo00.htm</t>
  </si>
  <si>
    <t>MettZa00.htm</t>
  </si>
  <si>
    <t>WFT</t>
  </si>
  <si>
    <t>HaskDw00.htm</t>
  </si>
  <si>
    <t>JohnJo05.htm</t>
  </si>
  <si>
    <t>pctEPAandCPOE</t>
  </si>
  <si>
    <t>nextyrlookup</t>
  </si>
  <si>
    <t>prioryrlookup</t>
  </si>
  <si>
    <t>PrYrpctEPAandCPOE</t>
  </si>
  <si>
    <t>EPAandCPOEImpr</t>
  </si>
  <si>
    <t>pctEPA</t>
  </si>
  <si>
    <t>pctCPOE</t>
  </si>
  <si>
    <t>pctCleanPocketRat</t>
  </si>
  <si>
    <t>AdjEPAandCPOE</t>
  </si>
  <si>
    <t>pctAdjEPAandCPOE</t>
  </si>
  <si>
    <t>Composite</t>
  </si>
  <si>
    <t>pctComposite</t>
  </si>
  <si>
    <t>RunMultiple</t>
  </si>
  <si>
    <t>rushyds</t>
  </si>
  <si>
    <t>pctRushYds</t>
  </si>
  <si>
    <t>rushydsper600DB</t>
  </si>
  <si>
    <t>AVperFullSeason</t>
  </si>
  <si>
    <t>EPAandCPOEModel</t>
  </si>
  <si>
    <t>dropbacks</t>
  </si>
  <si>
    <t>games_played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</si>
</sst>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8" fillId="0" borderId="0" xfId="0" applyFont="1"/>
    <xf numFmtId="1" fontId="0" fillId="0" borderId="0" xfId="0" applyNumberFormat="1" applyAlignment="1">
      <alignment horizontal="center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5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baseColWidth="10" defaultRowHeight="16" x14ac:dyDescent="0.2"/>
  <cols>
    <col min="1" max="1" width="5.1640625" bestFit="1" customWidth="1"/>
    <col min="2" max="2" width="17.33203125" bestFit="1" customWidth="1"/>
    <col min="3" max="3" width="7.6640625" bestFit="1" customWidth="1"/>
    <col min="4" max="4" width="11.1640625" bestFit="1" customWidth="1"/>
    <col min="5" max="5" width="17.5" style="2" bestFit="1" customWidth="1"/>
    <col min="6" max="6" width="14.1640625" bestFit="1" customWidth="1"/>
    <col min="7" max="7" width="28.33203125" bestFit="1" customWidth="1"/>
    <col min="8" max="9" width="28.33203125" customWidth="1"/>
    <col min="10" max="10" width="21.5" style="2" bestFit="1" customWidth="1"/>
    <col min="11" max="15" width="11" style="2" customWidth="1"/>
    <col min="16" max="16" width="19.1640625" style="2" bestFit="1" customWidth="1"/>
    <col min="17" max="20" width="19.1640625" style="2" customWidth="1"/>
    <col min="23" max="23" width="15" bestFit="1" customWidth="1"/>
    <col min="24" max="24" width="10.83203125" style="2"/>
    <col min="25" max="25" width="15.33203125" bestFit="1" customWidth="1"/>
    <col min="27" max="27" width="17" bestFit="1" customWidth="1"/>
    <col min="29" max="29" width="14" customWidth="1"/>
  </cols>
  <sheetData>
    <row r="1" spans="1:38" x14ac:dyDescent="0.2">
      <c r="A1" t="s">
        <v>120</v>
      </c>
      <c r="B1" t="s">
        <v>0</v>
      </c>
      <c r="C1" t="s">
        <v>1</v>
      </c>
      <c r="D1" t="s">
        <v>2</v>
      </c>
      <c r="E1" s="2" t="s">
        <v>505</v>
      </c>
      <c r="F1" t="s">
        <v>504</v>
      </c>
      <c r="G1" t="s">
        <v>258</v>
      </c>
      <c r="H1" t="s">
        <v>488</v>
      </c>
      <c r="I1" t="s">
        <v>487</v>
      </c>
      <c r="J1" s="2" t="s">
        <v>493</v>
      </c>
      <c r="K1" s="2" t="s">
        <v>161</v>
      </c>
      <c r="L1" s="2" t="s">
        <v>492</v>
      </c>
      <c r="M1" s="2" t="s">
        <v>291</v>
      </c>
      <c r="N1" s="2" t="s">
        <v>491</v>
      </c>
      <c r="O1" s="2" t="s">
        <v>292</v>
      </c>
      <c r="P1" s="2" t="s">
        <v>486</v>
      </c>
      <c r="Q1" s="2" t="s">
        <v>489</v>
      </c>
      <c r="R1" s="2" t="s">
        <v>490</v>
      </c>
      <c r="S1" s="2" t="s">
        <v>494</v>
      </c>
      <c r="T1" s="2" t="s">
        <v>495</v>
      </c>
      <c r="U1" s="2" t="s">
        <v>306</v>
      </c>
      <c r="V1" s="2" t="s">
        <v>300</v>
      </c>
      <c r="W1" s="2" t="s">
        <v>502</v>
      </c>
      <c r="X1" s="2" t="s">
        <v>499</v>
      </c>
      <c r="Y1" s="2" t="s">
        <v>501</v>
      </c>
      <c r="Z1" s="2" t="s">
        <v>500</v>
      </c>
      <c r="AA1" s="2" t="s">
        <v>503</v>
      </c>
      <c r="AB1" s="2" t="s">
        <v>496</v>
      </c>
      <c r="AC1" s="2" t="s">
        <v>497</v>
      </c>
      <c r="AK1" s="2" t="s">
        <v>498</v>
      </c>
      <c r="AL1">
        <v>0.43</v>
      </c>
    </row>
    <row r="2" spans="1:38" x14ac:dyDescent="0.2">
      <c r="A2">
        <v>2020</v>
      </c>
      <c r="B2" t="s">
        <v>3</v>
      </c>
      <c r="C2" t="s">
        <v>4</v>
      </c>
      <c r="D2" t="s">
        <v>5</v>
      </c>
      <c r="E2" s="2">
        <v>16</v>
      </c>
      <c r="F2">
        <v>683</v>
      </c>
      <c r="G2" t="str">
        <f>CONCATENATE((A2),"-",LEFT(B2,1),".",RIGHT(B2,LEN(B2)-FIND(" ",B2)))</f>
        <v>2020-M.Ryan</v>
      </c>
      <c r="H2" t="str">
        <f>CONCATENATE((A2-1),"-",LEFT(B2,1),".",RIGHT(B2,LEN(B2)-FIND(" ",B2)))</f>
        <v>2019-M.Ryan</v>
      </c>
      <c r="I2" t="str">
        <f>CONCATENATE((A2+1),"-",LEFT(B2,1),".",RIGHT(B2,LEN(B2)-FIND(" ",B2)))</f>
        <v>2021-M.Ryan</v>
      </c>
      <c r="J2" s="4">
        <v>65.600000000000009</v>
      </c>
      <c r="K2" s="4">
        <f>_xlfn.XLOOKUP(G2,CPOE!M:M,CPOE!K:K)</f>
        <v>1.2</v>
      </c>
      <c r="L2" s="6">
        <f t="shared" ref="L2:P66" si="0">_xlfn.PERCENTRANK.INC(K:K,K2)*100</f>
        <v>63.2</v>
      </c>
      <c r="M2" s="3">
        <f>_xlfn.XLOOKUP(G2,CPOE!M:M,CPOE!F:F)</f>
        <v>0.14799999999999999</v>
      </c>
      <c r="N2" s="6">
        <f t="shared" si="0"/>
        <v>70.3</v>
      </c>
      <c r="O2" s="3">
        <f>_xlfn.XLOOKUP(G2,CPOE!M:M,CPOE!E:E)</f>
        <v>0.106</v>
      </c>
      <c r="P2" s="6">
        <f>_xlfn.PERCENTRANK.INC(O:O,O2)*100</f>
        <v>66</v>
      </c>
      <c r="Q2" s="6">
        <f>IF(ISNA(_xlfn.XLOOKUP(H2,G:G,P:P)),"",_xlfn.XLOOKUP(H2,G:G,P:P))</f>
        <v>58.9</v>
      </c>
      <c r="R2" s="6">
        <f t="shared" ref="R2:R4" si="1">IF(ISERROR(P2-Q2),"",P2-Q2)</f>
        <v>7.1000000000000014</v>
      </c>
      <c r="S2" s="3">
        <f>IF(U2&lt;3,1.43,1)*O2</f>
        <v>0.106</v>
      </c>
      <c r="T2" s="6">
        <f>_xlfn.PERCENTRANK.INC(S:S,S2)*100</f>
        <v>63.2</v>
      </c>
      <c r="U2" s="2">
        <f>_xlfn.XLOOKUP(G2,AV!Y:Y,AV!R:R)</f>
        <v>13</v>
      </c>
      <c r="V2" s="2">
        <f>_xlfn.XLOOKUP(G2,AV!Y:Y,AV!L:L)</f>
        <v>13</v>
      </c>
      <c r="W2" s="4">
        <f>IF(E2=16,V2,V2/(F2/610))</f>
        <v>13</v>
      </c>
      <c r="X2" s="2">
        <v>92</v>
      </c>
      <c r="Y2" s="6">
        <f>X2/(F2/600)</f>
        <v>80.819912152269396</v>
      </c>
      <c r="Z2" s="6">
        <f t="shared" ref="Z2:Z65" si="2">_xlfn.PERCENTRANK.INC(Y:Y,Y2)*100</f>
        <v>32.4</v>
      </c>
      <c r="AA2">
        <f>6169.56*O2</f>
        <v>653.97336000000007</v>
      </c>
      <c r="AB2" s="7">
        <f>AA2+Y2</f>
        <v>734.79327215226942</v>
      </c>
      <c r="AC2" s="6">
        <f>_xlfn.PERCENTRANK.INC(AB:AB,AB2)*100</f>
        <v>53.900000000000006</v>
      </c>
    </row>
    <row r="3" spans="1:38" x14ac:dyDescent="0.2">
      <c r="A3">
        <v>2020</v>
      </c>
      <c r="B3" t="s">
        <v>6</v>
      </c>
      <c r="C3" t="s">
        <v>4</v>
      </c>
      <c r="D3" t="s">
        <v>7</v>
      </c>
      <c r="E3" s="2">
        <v>16</v>
      </c>
      <c r="F3">
        <v>660</v>
      </c>
      <c r="G3" t="str">
        <f>CONCATENATE((A3),"-",LEFT(B3,1),".",RIGHT(B3,LEN(B3)-FIND(" ",B3)))</f>
        <v>2020-R.Wilson</v>
      </c>
      <c r="H3" t="str">
        <f>CONCATENATE((A3-1),"-",LEFT(B3,1),".",RIGHT(B3,LEN(B3)-FIND(" ",B3)))</f>
        <v>2019-R.Wilson</v>
      </c>
      <c r="I3" t="str">
        <f>CONCATENATE((A3+1),"-",LEFT(B3,1),".",RIGHT(B3,LEN(B3)-FIND(" ",B3)))</f>
        <v>2021-R.Wilson</v>
      </c>
      <c r="J3" s="4">
        <v>87.8</v>
      </c>
      <c r="K3" s="4">
        <f>_xlfn.XLOOKUP(G3,CPOE!M:M,CPOE!K:K)</f>
        <v>6.8</v>
      </c>
      <c r="L3" s="6">
        <f t="shared" si="0"/>
        <v>97.2</v>
      </c>
      <c r="M3" s="3">
        <f>_xlfn.XLOOKUP(G3,CPOE!M:M,CPOE!F:F)</f>
        <v>0.188</v>
      </c>
      <c r="N3" s="6">
        <f t="shared" si="0"/>
        <v>78.100000000000009</v>
      </c>
      <c r="O3" s="3">
        <f>_xlfn.XLOOKUP(G3,CPOE!M:M,CPOE!E:E)</f>
        <v>0.152</v>
      </c>
      <c r="P3" s="6">
        <f t="shared" si="0"/>
        <v>88.6</v>
      </c>
      <c r="Q3" s="6">
        <f>IF(ISNA(_xlfn.XLOOKUP(H3,G:G,P:P)),"",_xlfn.XLOOKUP(H3,G:G,P:P))</f>
        <v>86.7</v>
      </c>
      <c r="R3" s="6">
        <f t="shared" si="1"/>
        <v>1.8999999999999915</v>
      </c>
      <c r="S3" s="3">
        <f t="shared" ref="S3:S66" si="3">IF(U3&lt;3,1.43,1)*O3</f>
        <v>0.152</v>
      </c>
      <c r="T3" s="6">
        <f t="shared" ref="T3:T66" si="4">_xlfn.PERCENTRANK.INC(S:S,S3)*100</f>
        <v>84.7</v>
      </c>
      <c r="U3" s="2">
        <f>_xlfn.XLOOKUP(G3,AV!Y:Y,AV!R:R)</f>
        <v>9</v>
      </c>
      <c r="V3" s="2">
        <f>_xlfn.XLOOKUP(G3,AV!Y:Y,AV!L:L)</f>
        <v>18</v>
      </c>
      <c r="W3" s="4">
        <f>V3/(F3/600)</f>
        <v>16.363636363636363</v>
      </c>
      <c r="X3" s="2">
        <v>511</v>
      </c>
      <c r="Y3" s="6">
        <f>X3/(F3/600)</f>
        <v>464.5454545454545</v>
      </c>
      <c r="Z3" s="6">
        <f t="shared" si="2"/>
        <v>87.8</v>
      </c>
      <c r="AA3">
        <f t="shared" ref="AA3:AA66" si="5">6169.56*O3</f>
        <v>937.77312000000006</v>
      </c>
      <c r="AB3" s="7">
        <f>AA3+Y3</f>
        <v>1402.3185745454546</v>
      </c>
      <c r="AC3" s="6">
        <f>_xlfn.PERCENTRANK.INC(AB:AB,AB3)*100</f>
        <v>94.5</v>
      </c>
    </row>
    <row r="4" spans="1:38" x14ac:dyDescent="0.2">
      <c r="A4">
        <v>2020</v>
      </c>
      <c r="B4" t="s">
        <v>8</v>
      </c>
      <c r="C4" t="s">
        <v>4</v>
      </c>
      <c r="D4" t="s">
        <v>9</v>
      </c>
      <c r="E4" s="2">
        <v>16</v>
      </c>
      <c r="F4">
        <v>656</v>
      </c>
      <c r="G4" t="str">
        <f>CONCATENATE((A4),"-",LEFT(B4,1),".",RIGHT(B4,LEN(B4)-FIND(" ",B4)))</f>
        <v>2020-D.Watson</v>
      </c>
      <c r="H4" t="str">
        <f>CONCATENATE((A4-1),"-",LEFT(B4,1),".",RIGHT(B4,LEN(B4)-FIND(" ",B4)))</f>
        <v>2019-D.Watson</v>
      </c>
      <c r="I4" t="str">
        <f>CONCATENATE((A4+1),"-",LEFT(B4,1),".",RIGHT(B4,LEN(B4)-FIND(" ",B4)))</f>
        <v>2021-D.Watson</v>
      </c>
      <c r="J4" s="4">
        <v>95.3</v>
      </c>
      <c r="K4" s="4">
        <f>_xlfn.XLOOKUP(G4,CPOE!M:M,CPOE!K:K)</f>
        <v>6.5</v>
      </c>
      <c r="L4" s="6">
        <f t="shared" si="0"/>
        <v>95.7</v>
      </c>
      <c r="M4" s="3">
        <f>_xlfn.XLOOKUP(G4,CPOE!M:M,CPOE!F:F)</f>
        <v>0.22800000000000001</v>
      </c>
      <c r="N4" s="6">
        <f t="shared" si="0"/>
        <v>88.6</v>
      </c>
      <c r="O4" s="3">
        <f>_xlfn.XLOOKUP(G4,CPOE!M:M,CPOE!E:E)</f>
        <v>0.16500000000000001</v>
      </c>
      <c r="P4" s="6">
        <f t="shared" si="0"/>
        <v>91.7</v>
      </c>
      <c r="Q4" s="6">
        <f>IF(ISNA(_xlfn.XLOOKUP(H4,G:G,P:P)),"",_xlfn.XLOOKUP(H4,G:G,P:P))</f>
        <v>78.100000000000009</v>
      </c>
      <c r="R4" s="6">
        <f t="shared" si="1"/>
        <v>13.599999999999994</v>
      </c>
      <c r="S4" s="3">
        <f t="shared" si="3"/>
        <v>0.16500000000000001</v>
      </c>
      <c r="T4" s="6">
        <f t="shared" si="4"/>
        <v>88.6</v>
      </c>
      <c r="U4" s="2">
        <f>_xlfn.XLOOKUP(G4,AV!Y:Y,AV!R:R)</f>
        <v>4</v>
      </c>
      <c r="V4" s="2">
        <f>_xlfn.XLOOKUP(G4,AV!Y:Y,AV!L:L)</f>
        <v>16</v>
      </c>
      <c r="W4" s="4">
        <f>V4/(F4/600)</f>
        <v>14.634146341463415</v>
      </c>
      <c r="X4" s="2">
        <v>444</v>
      </c>
      <c r="Y4" s="6">
        <f>X4/(F4/600)</f>
        <v>406.09756097560978</v>
      </c>
      <c r="Z4" s="6">
        <f t="shared" si="2"/>
        <v>84.3</v>
      </c>
      <c r="AA4">
        <f t="shared" si="5"/>
        <v>1017.9774000000001</v>
      </c>
      <c r="AB4" s="7">
        <f>AA4+Y4</f>
        <v>1424.0749609756099</v>
      </c>
      <c r="AC4" s="6">
        <f>_xlfn.PERCENTRANK.INC(AB:AB,AB4)*100</f>
        <v>95.3</v>
      </c>
    </row>
    <row r="5" spans="1:38" x14ac:dyDescent="0.2">
      <c r="A5">
        <v>2020</v>
      </c>
      <c r="B5" t="s">
        <v>10</v>
      </c>
      <c r="C5" t="s">
        <v>4</v>
      </c>
      <c r="D5" t="s">
        <v>11</v>
      </c>
      <c r="E5" s="2">
        <v>15</v>
      </c>
      <c r="F5">
        <v>653</v>
      </c>
      <c r="G5" t="str">
        <f>CONCATENATE((A5),"-",LEFT(B5,1),".",RIGHT(B5,LEN(B5)-FIND(" ",B5)))</f>
        <v>2020-J.Herbert</v>
      </c>
      <c r="H5" t="str">
        <f>CONCATENATE((A5-1),"-",LEFT(B5,1),".",RIGHT(B5,LEN(B5)-FIND(" ",B5)))</f>
        <v>2019-J.Herbert</v>
      </c>
      <c r="I5" t="str">
        <f>CONCATENATE((A5+1),"-",LEFT(B5,1),".",RIGHT(B5,LEN(B5)-FIND(" ",B5)))</f>
        <v>2021-J.Herbert</v>
      </c>
      <c r="J5" s="4">
        <v>45.7</v>
      </c>
      <c r="K5" s="4">
        <f>_xlfn.XLOOKUP(G5,CPOE!M:M,CPOE!K:K)</f>
        <v>0</v>
      </c>
      <c r="L5" s="6">
        <f t="shared" si="0"/>
        <v>49.6</v>
      </c>
      <c r="M5" s="3">
        <f>_xlfn.XLOOKUP(G5,CPOE!M:M,CPOE!F:F)</f>
        <v>0.17699999999999999</v>
      </c>
      <c r="N5" s="6">
        <f t="shared" si="0"/>
        <v>74.599999999999994</v>
      </c>
      <c r="O5" s="3">
        <f>_xlfn.XLOOKUP(G5,CPOE!M:M,CPOE!E:E)</f>
        <v>0.11</v>
      </c>
      <c r="P5" s="6">
        <f t="shared" si="0"/>
        <v>68.7</v>
      </c>
      <c r="Q5" s="6" t="str">
        <f>IF(ISNA(_xlfn.XLOOKUP(H5,G:G,P:P)),"",_xlfn.XLOOKUP(H5,G:G,P:P))</f>
        <v/>
      </c>
      <c r="R5" s="6" t="str">
        <f>IF(ISERROR(P5-Q5),"",P5-Q5)</f>
        <v/>
      </c>
      <c r="S5" s="3">
        <f t="shared" si="3"/>
        <v>0.1573</v>
      </c>
      <c r="T5" s="6">
        <f t="shared" si="4"/>
        <v>85.5</v>
      </c>
      <c r="U5" s="2">
        <f>_xlfn.XLOOKUP(G5,AV!Y:Y,AV!R:R)</f>
        <v>1</v>
      </c>
      <c r="V5" s="2">
        <f>_xlfn.XLOOKUP(G5,AV!Y:Y,AV!L:L)</f>
        <v>13</v>
      </c>
      <c r="W5" s="4">
        <f>V5/(F5/600)</f>
        <v>11.944869831546708</v>
      </c>
      <c r="X5" s="2">
        <v>234</v>
      </c>
      <c r="Y5" s="6">
        <f>X5/(F5/600)</f>
        <v>215.00765696784072</v>
      </c>
      <c r="Z5" s="6">
        <f t="shared" si="2"/>
        <v>61.3</v>
      </c>
      <c r="AA5">
        <f t="shared" si="5"/>
        <v>678.65160000000003</v>
      </c>
      <c r="AB5" s="7">
        <f>AA5+Y5</f>
        <v>893.65925696784075</v>
      </c>
      <c r="AC5" s="6">
        <f>_xlfn.PERCENTRANK.INC(AB:AB,AB5)*100</f>
        <v>71</v>
      </c>
    </row>
    <row r="6" spans="1:38" x14ac:dyDescent="0.2">
      <c r="A6">
        <v>2020</v>
      </c>
      <c r="B6" t="s">
        <v>12</v>
      </c>
      <c r="C6" t="s">
        <v>4</v>
      </c>
      <c r="D6" t="s">
        <v>13</v>
      </c>
      <c r="E6" s="2">
        <v>15</v>
      </c>
      <c r="F6">
        <v>653</v>
      </c>
      <c r="G6" t="str">
        <f>CONCATENATE((A6),"-",LEFT(B6,1),".",RIGHT(B6,LEN(B6)-FIND(" ",B6)))</f>
        <v>2020-P.Mahomes</v>
      </c>
      <c r="H6" t="str">
        <f>CONCATENATE((A6-1),"-",LEFT(B6,1),".",RIGHT(B6,LEN(B6)-FIND(" ",B6)))</f>
        <v>2019-P.Mahomes</v>
      </c>
      <c r="I6" t="str">
        <f>CONCATENATE((A6+1),"-",LEFT(B6,1),".",RIGHT(B6,LEN(B6)-FIND(" ",B6)))</f>
        <v>2021-P.Mahomes</v>
      </c>
      <c r="J6" s="4">
        <v>95.7</v>
      </c>
      <c r="K6" s="4">
        <f>_xlfn.XLOOKUP(G6,CPOE!M:M,CPOE!K:K)</f>
        <v>2.8</v>
      </c>
      <c r="L6" s="6">
        <f t="shared" si="0"/>
        <v>76.099999999999994</v>
      </c>
      <c r="M6" s="3">
        <f>_xlfn.XLOOKUP(G6,CPOE!M:M,CPOE!F:F)</f>
        <v>0.32300000000000001</v>
      </c>
      <c r="N6" s="6">
        <f t="shared" si="0"/>
        <v>96.399999999999991</v>
      </c>
      <c r="O6" s="3">
        <f>_xlfn.XLOOKUP(G6,CPOE!M:M,CPOE!E:E)</f>
        <v>0.17899999999999999</v>
      </c>
      <c r="P6" s="6">
        <f t="shared" si="0"/>
        <v>95.3</v>
      </c>
      <c r="Q6" s="6">
        <f>IF(ISNA(_xlfn.XLOOKUP(H6,G:G,P:P)),"",_xlfn.XLOOKUP(H6,G:G,P:P))</f>
        <v>93.300000000000011</v>
      </c>
      <c r="R6" s="6">
        <f t="shared" ref="R6:R69" si="6">IF(ISERROR(P6-Q6),"",P6-Q6)</f>
        <v>1.9999999999999858</v>
      </c>
      <c r="S6" s="3">
        <f t="shared" si="3"/>
        <v>0.17899999999999999</v>
      </c>
      <c r="T6" s="6">
        <f t="shared" si="4"/>
        <v>93.300000000000011</v>
      </c>
      <c r="U6" s="2">
        <f>_xlfn.XLOOKUP(G6,AV!Y:Y,AV!R:R)</f>
        <v>4</v>
      </c>
      <c r="V6" s="2">
        <f>_xlfn.XLOOKUP(G6,AV!Y:Y,AV!L:L)</f>
        <v>17</v>
      </c>
      <c r="W6" s="4">
        <f>V6/(F6/600)</f>
        <v>15.62021439509954</v>
      </c>
      <c r="X6" s="2">
        <v>308</v>
      </c>
      <c r="Y6" s="6">
        <f>X6/(F6/600)</f>
        <v>283.00153139356814</v>
      </c>
      <c r="Z6" s="6">
        <f t="shared" si="2"/>
        <v>71.399999999999991</v>
      </c>
      <c r="AA6">
        <f t="shared" si="5"/>
        <v>1104.35124</v>
      </c>
      <c r="AB6" s="7">
        <f>AA6+Y6</f>
        <v>1387.3527713935682</v>
      </c>
      <c r="AC6" s="6">
        <f>_xlfn.PERCENTRANK.INC(AB:AB,AB6)*100</f>
        <v>93.300000000000011</v>
      </c>
    </row>
    <row r="7" spans="1:38" x14ac:dyDescent="0.2">
      <c r="A7">
        <v>2020</v>
      </c>
      <c r="B7" t="s">
        <v>14</v>
      </c>
      <c r="C7" t="s">
        <v>4</v>
      </c>
      <c r="D7" t="s">
        <v>15</v>
      </c>
      <c r="E7" s="2">
        <v>16</v>
      </c>
      <c r="F7">
        <v>638</v>
      </c>
      <c r="G7" t="str">
        <f>CONCATENATE((A7),"-",LEFT(B7,1),".",RIGHT(B7,LEN(B7)-FIND(" ",B7)))</f>
        <v>2020-K.Murray</v>
      </c>
      <c r="H7" t="str">
        <f>CONCATENATE((A7-1),"-",LEFT(B7,1),".",RIGHT(B7,LEN(B7)-FIND(" ",B7)))</f>
        <v>2019-K.Murray</v>
      </c>
      <c r="I7" t="str">
        <f>CONCATENATE((A7+1),"-",LEFT(B7,1),".",RIGHT(B7,LEN(B7)-FIND(" ",B7)))</f>
        <v>2021-K.Murray</v>
      </c>
      <c r="J7" s="4">
        <v>62.5</v>
      </c>
      <c r="K7" s="4">
        <f>_xlfn.XLOOKUP(G7,CPOE!M:M,CPOE!K:K)</f>
        <v>2.2000000000000002</v>
      </c>
      <c r="L7" s="6">
        <f t="shared" si="0"/>
        <v>72.2</v>
      </c>
      <c r="M7" s="3">
        <f>_xlfn.XLOOKUP(G7,CPOE!M:M,CPOE!F:F)</f>
        <v>0.16</v>
      </c>
      <c r="N7" s="6">
        <f t="shared" si="0"/>
        <v>71.8</v>
      </c>
      <c r="O7" s="3">
        <f>_xlfn.XLOOKUP(G7,CPOE!M:M,CPOE!E:E)</f>
        <v>0.11600000000000001</v>
      </c>
      <c r="P7" s="6">
        <f t="shared" si="0"/>
        <v>72.2</v>
      </c>
      <c r="Q7" s="6">
        <f>IF(ISNA(_xlfn.XLOOKUP(H7,G:G,P:P)),"",_xlfn.XLOOKUP(H7,G:G,P:P))</f>
        <v>39.4</v>
      </c>
      <c r="R7" s="6">
        <f t="shared" si="6"/>
        <v>32.800000000000004</v>
      </c>
      <c r="S7" s="3">
        <f t="shared" si="3"/>
        <v>0.16588</v>
      </c>
      <c r="T7" s="6">
        <f t="shared" si="4"/>
        <v>89.4</v>
      </c>
      <c r="U7" s="2">
        <f>_xlfn.XLOOKUP(G7,AV!Y:Y,AV!R:R)</f>
        <v>2</v>
      </c>
      <c r="V7" s="2">
        <f>_xlfn.XLOOKUP(G7,AV!Y:Y,AV!L:L)</f>
        <v>17</v>
      </c>
      <c r="W7" s="4">
        <f>V7/(F7/600)</f>
        <v>15.987460815047024</v>
      </c>
      <c r="X7" s="2">
        <v>822</v>
      </c>
      <c r="Y7" s="6">
        <f>X7/(F7/600)</f>
        <v>773.04075235109724</v>
      </c>
      <c r="Z7" s="6">
        <f t="shared" si="2"/>
        <v>97.2</v>
      </c>
      <c r="AA7">
        <f t="shared" si="5"/>
        <v>715.66896000000008</v>
      </c>
      <c r="AB7" s="7">
        <f>AA7+Y7</f>
        <v>1488.7097123510973</v>
      </c>
      <c r="AC7" s="6">
        <f>_xlfn.PERCENTRANK.INC(AB:AB,AB7)*100</f>
        <v>96</v>
      </c>
    </row>
    <row r="8" spans="1:38" x14ac:dyDescent="0.2">
      <c r="A8">
        <v>2020</v>
      </c>
      <c r="B8" t="s">
        <v>16</v>
      </c>
      <c r="C8" t="s">
        <v>4</v>
      </c>
      <c r="D8" t="s">
        <v>17</v>
      </c>
      <c r="E8" s="2">
        <v>16</v>
      </c>
      <c r="F8">
        <v>636</v>
      </c>
      <c r="G8" t="str">
        <f>CONCATENATE((A8),"-",LEFT(B8,1),".",RIGHT(B8,LEN(B8)-FIND(" ",B8)))</f>
        <v>2020-T.Brady</v>
      </c>
      <c r="H8" t="str">
        <f>CONCATENATE((A8-1),"-",LEFT(B8,1),".",RIGHT(B8,LEN(B8)-FIND(" ",B8)))</f>
        <v>2019-T.Brady</v>
      </c>
      <c r="I8" t="str">
        <f>CONCATENATE((A8+1),"-",LEFT(B8,1),".",RIGHT(B8,LEN(B8)-FIND(" ",B8)))</f>
        <v>2021-T.Brady</v>
      </c>
      <c r="J8" s="4">
        <v>89</v>
      </c>
      <c r="K8" s="4">
        <f>_xlfn.XLOOKUP(G8,CPOE!M:M,CPOE!K:K)</f>
        <v>3.7</v>
      </c>
      <c r="L8" s="6">
        <f t="shared" si="0"/>
        <v>82.399999999999991</v>
      </c>
      <c r="M8" s="3">
        <f>_xlfn.XLOOKUP(G8,CPOE!M:M,CPOE!F:F)</f>
        <v>0.27400000000000002</v>
      </c>
      <c r="N8" s="6">
        <f t="shared" si="0"/>
        <v>93.7</v>
      </c>
      <c r="O8" s="3">
        <f>_xlfn.XLOOKUP(G8,CPOE!M:M,CPOE!E:E)</f>
        <v>0.16700000000000001</v>
      </c>
      <c r="P8" s="6">
        <f t="shared" si="0"/>
        <v>92.5</v>
      </c>
      <c r="Q8" s="6">
        <f>IF(ISNA(_xlfn.XLOOKUP(H8,G:G,P:P)),"",_xlfn.XLOOKUP(H8,G:G,P:P))</f>
        <v>48.8</v>
      </c>
      <c r="R8" s="6">
        <f t="shared" si="6"/>
        <v>43.7</v>
      </c>
      <c r="S8" s="3">
        <f t="shared" si="3"/>
        <v>0.16700000000000001</v>
      </c>
      <c r="T8" s="6">
        <f t="shared" si="4"/>
        <v>90.2</v>
      </c>
      <c r="U8" s="2">
        <f>_xlfn.XLOOKUP(G8,AV!Y:Y,AV!R:R)</f>
        <v>21</v>
      </c>
      <c r="V8" s="2">
        <f>_xlfn.XLOOKUP(G8,AV!Y:Y,AV!L:L)</f>
        <v>15</v>
      </c>
      <c r="W8" s="4">
        <f>V8/(F8/600)</f>
        <v>14.150943396226415</v>
      </c>
      <c r="X8" s="2">
        <v>6</v>
      </c>
      <c r="Y8" s="6">
        <f>X8/(F8/600)</f>
        <v>5.6603773584905657</v>
      </c>
      <c r="Z8" s="6">
        <f t="shared" si="2"/>
        <v>5.4</v>
      </c>
      <c r="AA8">
        <f t="shared" si="5"/>
        <v>1030.3165200000001</v>
      </c>
      <c r="AB8" s="7">
        <f>AA8+Y8</f>
        <v>1035.9768973584908</v>
      </c>
      <c r="AC8" s="6">
        <f>_xlfn.PERCENTRANK.INC(AB:AB,AB8)*100</f>
        <v>80.800000000000011</v>
      </c>
    </row>
    <row r="9" spans="1:38" x14ac:dyDescent="0.2">
      <c r="A9">
        <v>2020</v>
      </c>
      <c r="B9" t="s">
        <v>18</v>
      </c>
      <c r="C9" t="s">
        <v>4</v>
      </c>
      <c r="D9" t="s">
        <v>19</v>
      </c>
      <c r="E9" s="2">
        <v>16</v>
      </c>
      <c r="F9">
        <v>628</v>
      </c>
      <c r="G9" t="str">
        <f>CONCATENATE((A9),"-",LEFT(B9,1),".",RIGHT(B9,LEN(B9)-FIND(" ",B9)))</f>
        <v>2020-J.Allen</v>
      </c>
      <c r="H9" t="str">
        <f>CONCATENATE((A9-1),"-",LEFT(B9,1),".",RIGHT(B9,LEN(B9)-FIND(" ",B9)))</f>
        <v>2019-J.Allen</v>
      </c>
      <c r="I9" t="str">
        <f>CONCATENATE((A9+1),"-",LEFT(B9,1),".",RIGHT(B9,LEN(B9)-FIND(" ",B9)))</f>
        <v>2021-J.Allen</v>
      </c>
      <c r="J9" s="4">
        <v>94.1</v>
      </c>
      <c r="K9" s="4">
        <f>_xlfn.XLOOKUP(G9,CPOE!M:M,CPOE!K:K)</f>
        <v>6.6</v>
      </c>
      <c r="L9" s="6">
        <f t="shared" si="0"/>
        <v>96.8</v>
      </c>
      <c r="M9" s="3">
        <f>_xlfn.XLOOKUP(G9,CPOE!M:M,CPOE!F:F)</f>
        <v>0.29199999999999998</v>
      </c>
      <c r="N9" s="6">
        <f t="shared" si="0"/>
        <v>95.7</v>
      </c>
      <c r="O9" s="3">
        <f>_xlfn.XLOOKUP(G9,CPOE!M:M,CPOE!E:E)</f>
        <v>0.19</v>
      </c>
      <c r="P9" s="6">
        <f t="shared" si="0"/>
        <v>96.8</v>
      </c>
      <c r="Q9" s="6">
        <f>IF(ISNA(_xlfn.XLOOKUP(H9,G:G,P:P)),"",_xlfn.XLOOKUP(H9,G:G,P:P))</f>
        <v>38.200000000000003</v>
      </c>
      <c r="R9" s="6">
        <f t="shared" si="6"/>
        <v>58.599999999999994</v>
      </c>
      <c r="S9" s="3">
        <f t="shared" si="3"/>
        <v>0.19</v>
      </c>
      <c r="T9" s="6">
        <f t="shared" si="4"/>
        <v>95.3</v>
      </c>
      <c r="U9" s="2">
        <f>_xlfn.XLOOKUP(G9,AV!Y:Y,AV!R:R)</f>
        <v>3</v>
      </c>
      <c r="V9" s="2">
        <f>_xlfn.XLOOKUP(G9,AV!Y:Y,AV!L:L)</f>
        <v>20</v>
      </c>
      <c r="W9" s="4">
        <f>V9/(F9/600)</f>
        <v>19.108280254777071</v>
      </c>
      <c r="X9" s="2">
        <v>421</v>
      </c>
      <c r="Y9" s="6">
        <f>X9/(F9/600)</f>
        <v>402.22929936305735</v>
      </c>
      <c r="Z9" s="6">
        <f t="shared" si="2"/>
        <v>83.899999999999991</v>
      </c>
      <c r="AA9">
        <f t="shared" si="5"/>
        <v>1172.2164</v>
      </c>
      <c r="AB9" s="7">
        <f>AA9+Y9</f>
        <v>1574.4456993630574</v>
      </c>
      <c r="AC9" s="6">
        <f>_xlfn.PERCENTRANK.INC(AB:AB,AB9)*100</f>
        <v>98</v>
      </c>
    </row>
    <row r="10" spans="1:38" x14ac:dyDescent="0.2">
      <c r="A10">
        <v>2020</v>
      </c>
      <c r="B10" t="s">
        <v>20</v>
      </c>
      <c r="C10" t="s">
        <v>4</v>
      </c>
      <c r="D10" t="s">
        <v>21</v>
      </c>
      <c r="E10" s="2">
        <v>15</v>
      </c>
      <c r="F10">
        <v>626</v>
      </c>
      <c r="G10" t="str">
        <f>CONCATENATE((A10),"-",LEFT(B10,1),".",RIGHT(B10,LEN(B10)-FIND(" ",B10)))</f>
        <v>2020-B.Roethlisberger</v>
      </c>
      <c r="H10" t="str">
        <f>CONCATENATE((A10-1),"-",LEFT(B10,1),".",RIGHT(B10,LEN(B10)-FIND(" ",B10)))</f>
        <v>2019-B.Roethlisberger</v>
      </c>
      <c r="I10" t="str">
        <f>CONCATENATE((A10+1),"-",LEFT(B10,1),".",RIGHT(B10,LEN(B10)-FIND(" ",B10)))</f>
        <v>2021-B.Roethlisberger</v>
      </c>
      <c r="J10" s="4">
        <v>60.9</v>
      </c>
      <c r="K10" s="4">
        <f>_xlfn.XLOOKUP(G10,CPOE!M:M,CPOE!K:K)</f>
        <v>-1.1000000000000001</v>
      </c>
      <c r="L10" s="6">
        <f t="shared" si="0"/>
        <v>37.799999999999997</v>
      </c>
      <c r="M10" s="3">
        <f>_xlfn.XLOOKUP(G10,CPOE!M:M,CPOE!F:F)</f>
        <v>0.129</v>
      </c>
      <c r="N10" s="6">
        <f t="shared" si="0"/>
        <v>64.400000000000006</v>
      </c>
      <c r="O10" s="3">
        <f>_xlfn.XLOOKUP(G10,CPOE!M:M,CPOE!E:E)</f>
        <v>8.5999999999999993E-2</v>
      </c>
      <c r="P10" s="6">
        <f t="shared" si="0"/>
        <v>56.2</v>
      </c>
      <c r="Q10" s="6" t="str">
        <f>IF(ISNA(_xlfn.XLOOKUP(H10,G:G,P:P)),"",_xlfn.XLOOKUP(H10,G:G,P:P))</f>
        <v/>
      </c>
      <c r="R10" s="6" t="str">
        <f t="shared" si="6"/>
        <v/>
      </c>
      <c r="S10" s="3">
        <f t="shared" si="3"/>
        <v>8.5999999999999993E-2</v>
      </c>
      <c r="T10" s="6">
        <f t="shared" si="4"/>
        <v>54.6</v>
      </c>
      <c r="U10" s="2">
        <f>_xlfn.XLOOKUP(G10,AV!Y:Y,AV!R:R)</f>
        <v>17</v>
      </c>
      <c r="V10" s="2">
        <f>_xlfn.XLOOKUP(G10,AV!Y:Y,AV!L:L)</f>
        <v>9</v>
      </c>
      <c r="W10" s="4">
        <f>V10/(F10/600)</f>
        <v>8.6261980830670932</v>
      </c>
      <c r="X10" s="2">
        <v>10</v>
      </c>
      <c r="Y10" s="6">
        <f>X10/(F10/600)</f>
        <v>9.5846645367412151</v>
      </c>
      <c r="Z10" s="6">
        <f t="shared" si="2"/>
        <v>6.6000000000000005</v>
      </c>
      <c r="AA10">
        <f t="shared" si="5"/>
        <v>530.58216000000004</v>
      </c>
      <c r="AB10" s="7">
        <f>AA10+Y10</f>
        <v>540.16682453674127</v>
      </c>
      <c r="AC10" s="6">
        <f>_xlfn.PERCENTRANK.INC(AB:AB,AB10)*100</f>
        <v>39.4</v>
      </c>
    </row>
    <row r="11" spans="1:38" x14ac:dyDescent="0.2">
      <c r="A11">
        <v>2020</v>
      </c>
      <c r="B11" t="s">
        <v>22</v>
      </c>
      <c r="C11" t="s">
        <v>4</v>
      </c>
      <c r="D11" t="s">
        <v>23</v>
      </c>
      <c r="E11" s="2">
        <v>15</v>
      </c>
      <c r="F11">
        <v>597</v>
      </c>
      <c r="G11" t="str">
        <f>CONCATENATE((A11),"-",LEFT(B11,1),".",RIGHT(B11,LEN(B11)-FIND(" ",B11)))</f>
        <v>2020-J.Goff</v>
      </c>
      <c r="H11" t="str">
        <f>CONCATENATE((A11-1),"-",LEFT(B11,1),".",RIGHT(B11,LEN(B11)-FIND(" ",B11)))</f>
        <v>2019-J.Goff</v>
      </c>
      <c r="I11" t="str">
        <f>CONCATENATE((A11+1),"-",LEFT(B11,1),".",RIGHT(B11,LEN(B11)-FIND(" ",B11)))</f>
        <v>2021-J.Goff</v>
      </c>
      <c r="J11" s="4">
        <v>72.599999999999994</v>
      </c>
      <c r="K11" s="4">
        <f>_xlfn.XLOOKUP(G11,CPOE!M:M,CPOE!K:K)</f>
        <v>0.9</v>
      </c>
      <c r="L11" s="6">
        <f t="shared" si="0"/>
        <v>59.699999999999996</v>
      </c>
      <c r="M11" s="3">
        <f>_xlfn.XLOOKUP(G11,CPOE!M:M,CPOE!F:F)</f>
        <v>9.2999999999999999E-2</v>
      </c>
      <c r="N11" s="6">
        <f t="shared" si="0"/>
        <v>52.7</v>
      </c>
      <c r="O11" s="3">
        <f>_xlfn.XLOOKUP(G11,CPOE!M:M,CPOE!E:E)</f>
        <v>8.3000000000000004E-2</v>
      </c>
      <c r="P11" s="6">
        <f t="shared" si="0"/>
        <v>54.6</v>
      </c>
      <c r="Q11" s="6">
        <f>IF(ISNA(_xlfn.XLOOKUP(H11,G:G,P:P)),"",_xlfn.XLOOKUP(H11,G:G,P:P))</f>
        <v>48</v>
      </c>
      <c r="R11" s="6">
        <f t="shared" si="6"/>
        <v>6.6000000000000014</v>
      </c>
      <c r="S11" s="3">
        <f t="shared" si="3"/>
        <v>8.3000000000000004E-2</v>
      </c>
      <c r="T11" s="6">
        <f t="shared" si="4"/>
        <v>53.5</v>
      </c>
      <c r="U11" s="2">
        <f>_xlfn.XLOOKUP(G11,AV!Y:Y,AV!R:R)</f>
        <v>5</v>
      </c>
      <c r="V11" s="2">
        <f>_xlfn.XLOOKUP(G11,AV!Y:Y,AV!L:L)</f>
        <v>9</v>
      </c>
      <c r="W11" s="4">
        <f>V11/(F11/600)</f>
        <v>9.0452261306532655</v>
      </c>
      <c r="X11" s="2">
        <v>99</v>
      </c>
      <c r="Y11" s="6">
        <f>X11/(F11/600)</f>
        <v>99.497487437185924</v>
      </c>
      <c r="Z11" s="6">
        <f t="shared" si="2"/>
        <v>38.200000000000003</v>
      </c>
      <c r="AA11">
        <f t="shared" si="5"/>
        <v>512.07348000000002</v>
      </c>
      <c r="AB11" s="7">
        <f>AA11+Y11</f>
        <v>611.57096743718591</v>
      </c>
      <c r="AC11" s="6">
        <f>_xlfn.PERCENTRANK.INC(AB:AB,AB11)*100</f>
        <v>43.3</v>
      </c>
    </row>
    <row r="12" spans="1:38" x14ac:dyDescent="0.2">
      <c r="A12">
        <v>2020</v>
      </c>
      <c r="B12" t="s">
        <v>24</v>
      </c>
      <c r="C12" t="s">
        <v>4</v>
      </c>
      <c r="D12" t="s">
        <v>25</v>
      </c>
      <c r="E12" s="2">
        <v>16</v>
      </c>
      <c r="F12">
        <v>583</v>
      </c>
      <c r="G12" t="str">
        <f>CONCATENATE((A12),"-",LEFT(B12,1),".",RIGHT(B12,LEN(B12)-FIND(" ",B12)))</f>
        <v>2020-M.Stafford</v>
      </c>
      <c r="H12" t="str">
        <f>CONCATENATE((A12-1),"-",LEFT(B12,1),".",RIGHT(B12,LEN(B12)-FIND(" ",B12)))</f>
        <v>2019-M.Stafford</v>
      </c>
      <c r="I12" t="str">
        <f>CONCATENATE((A12+1),"-",LEFT(B12,1),".",RIGHT(B12,LEN(B12)-FIND(" ",B12)))</f>
        <v>2021-M.Stafford</v>
      </c>
      <c r="J12" s="4">
        <v>45.300000000000004</v>
      </c>
      <c r="K12" s="4">
        <f>_xlfn.XLOOKUP(G12,CPOE!M:M,CPOE!K:K)</f>
        <v>-1</v>
      </c>
      <c r="L12" s="6">
        <f t="shared" si="0"/>
        <v>39.4</v>
      </c>
      <c r="M12" s="3">
        <f>_xlfn.XLOOKUP(G12,CPOE!M:M,CPOE!F:F)</f>
        <v>0.17100000000000001</v>
      </c>
      <c r="N12" s="6">
        <f t="shared" si="0"/>
        <v>73.400000000000006</v>
      </c>
      <c r="O12" s="3">
        <f>_xlfn.XLOOKUP(G12,CPOE!M:M,CPOE!E:E)</f>
        <v>0.10199999999999999</v>
      </c>
      <c r="P12" s="6">
        <f t="shared" si="0"/>
        <v>64.400000000000006</v>
      </c>
      <c r="Q12" s="6">
        <f>IF(ISNA(_xlfn.XLOOKUP(H12,G:G,P:P)),"",_xlfn.XLOOKUP(H12,G:G,P:P))</f>
        <v>85.1</v>
      </c>
      <c r="R12" s="6">
        <f t="shared" si="6"/>
        <v>-20.699999999999989</v>
      </c>
      <c r="S12" s="3">
        <f t="shared" si="3"/>
        <v>0.10199999999999999</v>
      </c>
      <c r="T12" s="6">
        <f t="shared" si="4"/>
        <v>62.1</v>
      </c>
      <c r="U12" s="2">
        <f>_xlfn.XLOOKUP(G12,AV!Y:Y,AV!R:R)</f>
        <v>12</v>
      </c>
      <c r="V12" s="2">
        <f>_xlfn.XLOOKUP(G12,AV!Y:Y,AV!L:L)</f>
        <v>11</v>
      </c>
      <c r="W12" s="4">
        <f>V12/(F12/600)</f>
        <v>11.320754716981131</v>
      </c>
      <c r="X12" s="2">
        <v>112</v>
      </c>
      <c r="Y12" s="6">
        <f>X12/(F12/600)</f>
        <v>115.26586620926244</v>
      </c>
      <c r="Z12" s="6">
        <f t="shared" si="2"/>
        <v>41.699999999999996</v>
      </c>
      <c r="AA12">
        <f t="shared" si="5"/>
        <v>629.29512</v>
      </c>
      <c r="AB12" s="7">
        <f>AA12+Y12</f>
        <v>744.56098620926241</v>
      </c>
      <c r="AC12" s="6">
        <f>_xlfn.PERCENTRANK.INC(AB:AB,AB12)*100</f>
        <v>54.6</v>
      </c>
    </row>
    <row r="13" spans="1:38" x14ac:dyDescent="0.2">
      <c r="A13">
        <v>2020</v>
      </c>
      <c r="B13" t="s">
        <v>26</v>
      </c>
      <c r="C13" t="s">
        <v>4</v>
      </c>
      <c r="D13" t="s">
        <v>27</v>
      </c>
      <c r="E13" s="2">
        <v>16</v>
      </c>
      <c r="F13">
        <v>572</v>
      </c>
      <c r="G13" t="str">
        <f>CONCATENATE((A13),"-",LEFT(B13,1),".",RIGHT(B13,LEN(B13)-FIND(" ",B13)))</f>
        <v>2020-K.Cousins</v>
      </c>
      <c r="H13" t="str">
        <f>CONCATENATE((A13-1),"-",LEFT(B13,1),".",RIGHT(B13,LEN(B13)-FIND(" ",B13)))</f>
        <v>2019-K.Cousins</v>
      </c>
      <c r="I13" t="str">
        <f>CONCATENATE((A13+1),"-",LEFT(B13,1),".",RIGHT(B13,LEN(B13)-FIND(" ",B13)))</f>
        <v>2021-K.Cousins</v>
      </c>
      <c r="J13" s="4">
        <v>96.399999999999991</v>
      </c>
      <c r="K13" s="4">
        <f>_xlfn.XLOOKUP(G13,CPOE!M:M,CPOE!K:K)</f>
        <v>4.5999999999999996</v>
      </c>
      <c r="L13" s="6">
        <f t="shared" si="0"/>
        <v>88.6</v>
      </c>
      <c r="M13" s="3">
        <f>_xlfn.XLOOKUP(G13,CPOE!M:M,CPOE!F:F)</f>
        <v>0.21299999999999999</v>
      </c>
      <c r="N13" s="6">
        <f t="shared" si="0"/>
        <v>83.899999999999991</v>
      </c>
      <c r="O13" s="3">
        <f>_xlfn.XLOOKUP(G13,CPOE!M:M,CPOE!E:E)</f>
        <v>0.14899999999999999</v>
      </c>
      <c r="P13" s="6">
        <f t="shared" si="0"/>
        <v>88.2</v>
      </c>
      <c r="Q13" s="6">
        <f>IF(ISNA(_xlfn.XLOOKUP(H13,G:G,P:P)),"",_xlfn.XLOOKUP(H13,G:G,P:P))</f>
        <v>87.5</v>
      </c>
      <c r="R13" s="6">
        <f t="shared" si="6"/>
        <v>0.70000000000000284</v>
      </c>
      <c r="S13" s="3">
        <f t="shared" si="3"/>
        <v>0.14899999999999999</v>
      </c>
      <c r="T13" s="6">
        <f t="shared" si="4"/>
        <v>83.899999999999991</v>
      </c>
      <c r="U13" s="2">
        <f>_xlfn.XLOOKUP(G13,AV!Y:Y,AV!R:R)</f>
        <v>9</v>
      </c>
      <c r="V13" s="2">
        <f>_xlfn.XLOOKUP(G13,AV!Y:Y,AV!L:L)</f>
        <v>14</v>
      </c>
      <c r="W13" s="4">
        <f>V13/(F13/600)</f>
        <v>14.685314685314685</v>
      </c>
      <c r="X13" s="2">
        <v>156</v>
      </c>
      <c r="Y13" s="6">
        <f>X13/(F13/600)</f>
        <v>163.63636363636363</v>
      </c>
      <c r="Z13" s="6">
        <f t="shared" si="2"/>
        <v>51.9</v>
      </c>
      <c r="AA13">
        <f t="shared" si="5"/>
        <v>919.26444000000004</v>
      </c>
      <c r="AB13" s="7">
        <f>AA13+Y13</f>
        <v>1082.9008036363637</v>
      </c>
      <c r="AC13" s="6">
        <f>_xlfn.PERCENTRANK.INC(AB:AB,AB13)*100</f>
        <v>82.399999999999991</v>
      </c>
    </row>
    <row r="14" spans="1:38" x14ac:dyDescent="0.2">
      <c r="A14">
        <v>2020</v>
      </c>
      <c r="B14" t="s">
        <v>28</v>
      </c>
      <c r="C14" t="s">
        <v>4</v>
      </c>
      <c r="D14" t="s">
        <v>29</v>
      </c>
      <c r="E14" s="2">
        <v>16</v>
      </c>
      <c r="F14">
        <v>570</v>
      </c>
      <c r="G14" t="str">
        <f>CONCATENATE((A14),"-",LEFT(B14,1),".",RIGHT(B14,LEN(B14)-FIND(" ",B14)))</f>
        <v>2020-A.Rodgers</v>
      </c>
      <c r="H14" t="str">
        <f>CONCATENATE((A14-1),"-",LEFT(B14,1),".",RIGHT(B14,LEN(B14)-FIND(" ",B14)))</f>
        <v>2019-A.Rodgers</v>
      </c>
      <c r="I14" t="str">
        <f>CONCATENATE((A14+1),"-",LEFT(B14,1),".",RIGHT(B14,LEN(B14)-FIND(" ",B14)))</f>
        <v>2021-A.Rodgers</v>
      </c>
      <c r="J14" s="4">
        <v>99.2</v>
      </c>
      <c r="K14" s="4">
        <f>_xlfn.XLOOKUP(G14,CPOE!M:M,CPOE!K:K)</f>
        <v>7.2</v>
      </c>
      <c r="L14" s="6">
        <f t="shared" si="0"/>
        <v>98.8</v>
      </c>
      <c r="M14" s="3">
        <f>_xlfn.XLOOKUP(G14,CPOE!M:M,CPOE!F:F)</f>
        <v>0.37</v>
      </c>
      <c r="N14" s="6">
        <f t="shared" si="0"/>
        <v>99.2</v>
      </c>
      <c r="O14" s="3">
        <f>_xlfn.XLOOKUP(G14,CPOE!M:M,CPOE!E:E)</f>
        <v>0.217</v>
      </c>
      <c r="P14" s="6">
        <f t="shared" si="0"/>
        <v>100</v>
      </c>
      <c r="Q14" s="6">
        <f>IF(ISNA(_xlfn.XLOOKUP(H14,G:G,P:P)),"",_xlfn.XLOOKUP(H14,G:G,P:P))</f>
        <v>64</v>
      </c>
      <c r="R14" s="6">
        <f t="shared" si="6"/>
        <v>36</v>
      </c>
      <c r="S14" s="3">
        <f t="shared" si="3"/>
        <v>0.217</v>
      </c>
      <c r="T14" s="6">
        <f t="shared" si="4"/>
        <v>98.4</v>
      </c>
      <c r="U14" s="2">
        <f>_xlfn.XLOOKUP(G14,AV!Y:Y,AV!R:R)</f>
        <v>16</v>
      </c>
      <c r="V14" s="2">
        <f>_xlfn.XLOOKUP(G14,AV!Y:Y,AV!L:L)</f>
        <v>17</v>
      </c>
      <c r="W14" s="4">
        <f>V14/(F14/600)</f>
        <v>17.894736842105264</v>
      </c>
      <c r="X14" s="2">
        <v>149</v>
      </c>
      <c r="Y14" s="6">
        <f>X14/(F14/600)</f>
        <v>156.84210526315789</v>
      </c>
      <c r="Z14" s="6">
        <f t="shared" si="2"/>
        <v>50</v>
      </c>
      <c r="AA14">
        <f t="shared" si="5"/>
        <v>1338.7945200000001</v>
      </c>
      <c r="AB14" s="7">
        <f>AA14+Y14</f>
        <v>1495.6366252631581</v>
      </c>
      <c r="AC14" s="6">
        <f>_xlfn.PERCENTRANK.INC(AB:AB,AB14)*100</f>
        <v>96.8</v>
      </c>
    </row>
    <row r="15" spans="1:38" x14ac:dyDescent="0.2">
      <c r="A15">
        <v>2020</v>
      </c>
      <c r="B15" t="s">
        <v>30</v>
      </c>
      <c r="C15" t="s">
        <v>4</v>
      </c>
      <c r="D15" t="s">
        <v>31</v>
      </c>
      <c r="E15" s="2">
        <v>16</v>
      </c>
      <c r="F15">
        <v>566</v>
      </c>
      <c r="G15" t="str">
        <f>CONCATENATE((A15),"-",LEFT(B15,1),".",RIGHT(B15,LEN(B15)-FIND(" ",B15)))</f>
        <v>2020-D.Carr</v>
      </c>
      <c r="H15" t="str">
        <f>CONCATENATE((A15-1),"-",LEFT(B15,1),".",RIGHT(B15,LEN(B15)-FIND(" ",B15)))</f>
        <v>2019-D.Carr</v>
      </c>
      <c r="I15" t="str">
        <f>CONCATENATE((A15+1),"-",LEFT(B15,1),".",RIGHT(B15,LEN(B15)-FIND(" ",B15)))</f>
        <v>2021-D.Carr</v>
      </c>
      <c r="J15" s="4">
        <v>86.7</v>
      </c>
      <c r="K15" s="4">
        <f>_xlfn.XLOOKUP(G15,CPOE!M:M,CPOE!K:K)</f>
        <v>2.6</v>
      </c>
      <c r="L15" s="6">
        <f t="shared" si="0"/>
        <v>74.599999999999994</v>
      </c>
      <c r="M15" s="3">
        <f>_xlfn.XLOOKUP(G15,CPOE!M:M,CPOE!F:F)</f>
        <v>0.21299999999999999</v>
      </c>
      <c r="N15" s="6">
        <f t="shared" si="0"/>
        <v>83.899999999999991</v>
      </c>
      <c r="O15" s="3">
        <f>_xlfn.XLOOKUP(G15,CPOE!M:M,CPOE!E:E)</f>
        <v>0.13800000000000001</v>
      </c>
      <c r="P15" s="6">
        <f t="shared" si="0"/>
        <v>83.5</v>
      </c>
      <c r="Q15" s="6">
        <f>IF(ISNA(_xlfn.XLOOKUP(H15,G:G,P:P)),"",_xlfn.XLOOKUP(H15,G:G,P:P))</f>
        <v>85.5</v>
      </c>
      <c r="R15" s="6">
        <f t="shared" si="6"/>
        <v>-2</v>
      </c>
      <c r="S15" s="3">
        <f t="shared" si="3"/>
        <v>0.13800000000000001</v>
      </c>
      <c r="T15" s="6">
        <f t="shared" si="4"/>
        <v>78.900000000000006</v>
      </c>
      <c r="U15" s="2">
        <f>_xlfn.XLOOKUP(G15,AV!Y:Y,AV!R:R)</f>
        <v>7</v>
      </c>
      <c r="V15" s="2">
        <f>_xlfn.XLOOKUP(G15,AV!Y:Y,AV!L:L)</f>
        <v>14</v>
      </c>
      <c r="W15" s="4">
        <f>V15/(F15/600)</f>
        <v>14.840989399293285</v>
      </c>
      <c r="X15" s="2">
        <v>140</v>
      </c>
      <c r="Y15" s="6">
        <f>X15/(F15/600)</f>
        <v>148.40989399293287</v>
      </c>
      <c r="Z15" s="6">
        <f t="shared" si="2"/>
        <v>48</v>
      </c>
      <c r="AA15">
        <f t="shared" si="5"/>
        <v>851.39928000000009</v>
      </c>
      <c r="AB15" s="7">
        <f>AA15+Y15</f>
        <v>999.80917399293298</v>
      </c>
      <c r="AC15" s="6">
        <f>_xlfn.PERCENTRANK.INC(AB:AB,AB15)*100</f>
        <v>78.5</v>
      </c>
    </row>
    <row r="16" spans="1:38" x14ac:dyDescent="0.2">
      <c r="A16">
        <v>2020</v>
      </c>
      <c r="B16" t="s">
        <v>32</v>
      </c>
      <c r="C16" t="s">
        <v>4</v>
      </c>
      <c r="D16" t="s">
        <v>33</v>
      </c>
      <c r="E16" s="2">
        <v>16</v>
      </c>
      <c r="F16">
        <v>564</v>
      </c>
      <c r="G16" t="str">
        <f>CONCATENATE((A16),"-",LEFT(B16,1),".",RIGHT(B16,LEN(B16)-FIND(" ",B16)))</f>
        <v>2020-P.Rivers</v>
      </c>
      <c r="H16" t="str">
        <f>CONCATENATE((A16-1),"-",LEFT(B16,1),".",RIGHT(B16,LEN(B16)-FIND(" ",B16)))</f>
        <v>2019-P.Rivers</v>
      </c>
      <c r="I16" t="str">
        <f>CONCATENATE((A16+1),"-",LEFT(B16,1),".",RIGHT(B16,LEN(B16)-FIND(" ",B16)))</f>
        <v>2021-P.Rivers</v>
      </c>
      <c r="J16" s="4">
        <v>55.000000000000007</v>
      </c>
      <c r="K16" s="4">
        <f>_xlfn.XLOOKUP(G16,CPOE!M:M,CPOE!K:K)</f>
        <v>0.8</v>
      </c>
      <c r="L16" s="6">
        <f t="shared" si="0"/>
        <v>57.8</v>
      </c>
      <c r="M16" s="3">
        <f>_xlfn.XLOOKUP(G16,CPOE!M:M,CPOE!F:F)</f>
        <v>0.22600000000000001</v>
      </c>
      <c r="N16" s="6">
        <f t="shared" si="0"/>
        <v>87.8</v>
      </c>
      <c r="O16" s="3">
        <f>_xlfn.XLOOKUP(G16,CPOE!M:M,CPOE!E:E)</f>
        <v>0.13300000000000001</v>
      </c>
      <c r="P16" s="6">
        <f t="shared" si="0"/>
        <v>82</v>
      </c>
      <c r="Q16" s="6">
        <f>IF(ISNA(_xlfn.XLOOKUP(H16,G:G,P:P)),"",_xlfn.XLOOKUP(H16,G:G,P:P))</f>
        <v>73.8</v>
      </c>
      <c r="R16" s="6">
        <f t="shared" si="6"/>
        <v>8.2000000000000028</v>
      </c>
      <c r="S16" s="3">
        <f t="shared" si="3"/>
        <v>0.13300000000000001</v>
      </c>
      <c r="T16" s="6">
        <f t="shared" si="4"/>
        <v>77.7</v>
      </c>
      <c r="U16" s="2">
        <f>_xlfn.XLOOKUP(G16,AV!Y:Y,AV!R:R)</f>
        <v>17</v>
      </c>
      <c r="V16" s="2">
        <f>_xlfn.XLOOKUP(G16,AV!Y:Y,AV!L:L)</f>
        <v>12</v>
      </c>
      <c r="W16" s="4">
        <f>V16/(F16/600)</f>
        <v>12.765957446808512</v>
      </c>
      <c r="X16" s="2">
        <v>-8</v>
      </c>
      <c r="Y16" s="6">
        <f>X16/(F16/600)</f>
        <v>-8.5106382978723403</v>
      </c>
      <c r="Z16" s="6">
        <f t="shared" si="2"/>
        <v>1.0999999999999999</v>
      </c>
      <c r="AA16">
        <f t="shared" si="5"/>
        <v>820.55148000000008</v>
      </c>
      <c r="AB16" s="7">
        <f>AA16+Y16</f>
        <v>812.04084170212775</v>
      </c>
      <c r="AC16" s="6">
        <f>_xlfn.PERCENTRANK.INC(AB:AB,AB16)*100</f>
        <v>62.1</v>
      </c>
    </row>
    <row r="17" spans="1:29" x14ac:dyDescent="0.2">
      <c r="A17">
        <v>2020</v>
      </c>
      <c r="B17" t="s">
        <v>34</v>
      </c>
      <c r="C17" t="s">
        <v>4</v>
      </c>
      <c r="D17" t="s">
        <v>35</v>
      </c>
      <c r="E17" s="2">
        <v>15</v>
      </c>
      <c r="F17">
        <v>560</v>
      </c>
      <c r="G17" t="str">
        <f>CONCATENATE((A17),"-",LEFT(B17,1),".",RIGHT(B17,LEN(B17)-FIND(" ",B17)))</f>
        <v>2020-T.Bridgewater</v>
      </c>
      <c r="H17" t="str">
        <f>CONCATENATE((A17-1),"-",LEFT(B17,1),".",RIGHT(B17,LEN(B17)-FIND(" ",B17)))</f>
        <v>2019-T.Bridgewater</v>
      </c>
      <c r="I17" t="str">
        <f>CONCATENATE((A17+1),"-",LEFT(B17,1),".",RIGHT(B17,LEN(B17)-FIND(" ",B17)))</f>
        <v>2021-T.Bridgewater</v>
      </c>
      <c r="J17" s="4">
        <v>71.399999999999991</v>
      </c>
      <c r="K17" s="4">
        <f>_xlfn.XLOOKUP(G17,CPOE!M:M,CPOE!K:K)</f>
        <v>4</v>
      </c>
      <c r="L17" s="6">
        <f t="shared" si="0"/>
        <v>84.7</v>
      </c>
      <c r="M17" s="3">
        <f>_xlfn.XLOOKUP(G17,CPOE!M:M,CPOE!F:F)</f>
        <v>0.127</v>
      </c>
      <c r="N17" s="6">
        <f t="shared" si="0"/>
        <v>63.2</v>
      </c>
      <c r="O17" s="3">
        <f>_xlfn.XLOOKUP(G17,CPOE!M:M,CPOE!E:E)</f>
        <v>0.113</v>
      </c>
      <c r="P17" s="6">
        <f t="shared" si="0"/>
        <v>71.399999999999991</v>
      </c>
      <c r="Q17" s="6">
        <f>IF(ISNA(_xlfn.XLOOKUP(H17,G:G,P:P)),"",_xlfn.XLOOKUP(H17,G:G,P:P))</f>
        <v>50.3</v>
      </c>
      <c r="R17" s="6">
        <f t="shared" si="6"/>
        <v>21.099999999999994</v>
      </c>
      <c r="S17" s="3">
        <f t="shared" si="3"/>
        <v>0.113</v>
      </c>
      <c r="T17" s="6">
        <f t="shared" si="4"/>
        <v>67.100000000000009</v>
      </c>
      <c r="U17" s="2">
        <f>_xlfn.XLOOKUP(G17,AV!Y:Y,AV!R:R)</f>
        <v>6</v>
      </c>
      <c r="V17" s="2">
        <f>_xlfn.XLOOKUP(G17,AV!Y:Y,AV!L:L)</f>
        <v>12</v>
      </c>
      <c r="W17" s="4">
        <f>V17/(F17/600)</f>
        <v>12.857142857142858</v>
      </c>
      <c r="X17" s="2">
        <v>279</v>
      </c>
      <c r="Y17" s="6">
        <f>X17/(F17/600)</f>
        <v>298.92857142857144</v>
      </c>
      <c r="Z17" s="6">
        <f t="shared" si="2"/>
        <v>71.8</v>
      </c>
      <c r="AA17">
        <f t="shared" si="5"/>
        <v>697.16028000000006</v>
      </c>
      <c r="AB17" s="7">
        <f>AA17+Y17</f>
        <v>996.0888514285715</v>
      </c>
      <c r="AC17" s="6">
        <f>_xlfn.PERCENTRANK.INC(AB:AB,AB17)*100</f>
        <v>78.100000000000009</v>
      </c>
    </row>
    <row r="18" spans="1:29" x14ac:dyDescent="0.2">
      <c r="A18">
        <v>2020</v>
      </c>
      <c r="B18" t="s">
        <v>36</v>
      </c>
      <c r="C18" t="s">
        <v>4</v>
      </c>
      <c r="D18" t="s">
        <v>37</v>
      </c>
      <c r="E18" s="2">
        <v>16</v>
      </c>
      <c r="F18">
        <v>538</v>
      </c>
      <c r="G18" t="str">
        <f>CONCATENATE((A18),"-",LEFT(B18,1),".",RIGHT(B18,LEN(B18)-FIND(" ",B18)))</f>
        <v>2020-B.Mayfield</v>
      </c>
      <c r="H18" t="str">
        <f>CONCATENATE((A18-1),"-",LEFT(B18,1),".",RIGHT(B18,LEN(B18)-FIND(" ",B18)))</f>
        <v>2019-B.Mayfield</v>
      </c>
      <c r="I18" t="str">
        <f>CONCATENATE((A18+1),"-",LEFT(B18,1),".",RIGHT(B18,LEN(B18)-FIND(" ",B18)))</f>
        <v>2021-B.Mayfield</v>
      </c>
      <c r="J18" s="4">
        <v>78.5</v>
      </c>
      <c r="K18" s="4">
        <f>_xlfn.XLOOKUP(G18,CPOE!M:M,CPOE!K:K)</f>
        <v>2.8</v>
      </c>
      <c r="L18" s="6">
        <f t="shared" si="0"/>
        <v>76.099999999999994</v>
      </c>
      <c r="M18" s="3">
        <f>_xlfn.XLOOKUP(G18,CPOE!M:M,CPOE!F:F)</f>
        <v>0.20899999999999999</v>
      </c>
      <c r="N18" s="6">
        <f t="shared" si="0"/>
        <v>82.8</v>
      </c>
      <c r="O18" s="3">
        <f>_xlfn.XLOOKUP(G18,CPOE!M:M,CPOE!E:E)</f>
        <v>0.13800000000000001</v>
      </c>
      <c r="P18" s="6">
        <f t="shared" si="0"/>
        <v>83.5</v>
      </c>
      <c r="Q18" s="6">
        <f>IF(ISNA(_xlfn.XLOOKUP(H18,G:G,P:P)),"",_xlfn.XLOOKUP(H18,G:G,P:P))</f>
        <v>34.300000000000004</v>
      </c>
      <c r="R18" s="6">
        <f t="shared" si="6"/>
        <v>49.199999999999996</v>
      </c>
      <c r="S18" s="3">
        <f t="shared" si="3"/>
        <v>0.13800000000000001</v>
      </c>
      <c r="T18" s="6">
        <f t="shared" si="4"/>
        <v>78.900000000000006</v>
      </c>
      <c r="U18" s="2">
        <f>_xlfn.XLOOKUP(G18,AV!Y:Y,AV!R:R)</f>
        <v>3</v>
      </c>
      <c r="V18" s="2">
        <f>_xlfn.XLOOKUP(G18,AV!Y:Y,AV!L:L)</f>
        <v>11</v>
      </c>
      <c r="W18" s="4">
        <f>V18/(F18/600)</f>
        <v>12.267657992565056</v>
      </c>
      <c r="X18" s="2">
        <v>165</v>
      </c>
      <c r="Y18" s="6">
        <f>X18/(F18/600)</f>
        <v>184.01486988847586</v>
      </c>
      <c r="Z18" s="6">
        <f t="shared" si="2"/>
        <v>55.800000000000004</v>
      </c>
      <c r="AA18">
        <f t="shared" si="5"/>
        <v>851.39928000000009</v>
      </c>
      <c r="AB18" s="7">
        <f>AA18+Y18</f>
        <v>1035.414149888476</v>
      </c>
      <c r="AC18" s="6">
        <f>_xlfn.PERCENTRANK.INC(AB:AB,AB18)*100</f>
        <v>80.400000000000006</v>
      </c>
    </row>
    <row r="19" spans="1:29" x14ac:dyDescent="0.2">
      <c r="A19">
        <v>2020</v>
      </c>
      <c r="B19" t="s">
        <v>38</v>
      </c>
      <c r="C19" t="s">
        <v>4</v>
      </c>
      <c r="D19" t="s">
        <v>39</v>
      </c>
      <c r="E19" s="2">
        <v>16</v>
      </c>
      <c r="F19">
        <v>528</v>
      </c>
      <c r="G19" t="str">
        <f>CONCATENATE((A19),"-",LEFT(B19,1),".",RIGHT(B19,LEN(B19)-FIND(" ",B19)))</f>
        <v>2020-R.Tannehill</v>
      </c>
      <c r="H19" t="str">
        <f>CONCATENATE((A19-1),"-",LEFT(B19,1),".",RIGHT(B19,LEN(B19)-FIND(" ",B19)))</f>
        <v>2019-R.Tannehill</v>
      </c>
      <c r="I19" t="str">
        <f>CONCATENATE((A19+1),"-",LEFT(B19,1),".",RIGHT(B19,LEN(B19)-FIND(" ",B19)))</f>
        <v>2021-R.Tannehill</v>
      </c>
      <c r="J19" s="4">
        <v>93.7</v>
      </c>
      <c r="K19" s="4">
        <f>_xlfn.XLOOKUP(G19,CPOE!M:M,CPOE!K:K)</f>
        <v>2.7</v>
      </c>
      <c r="L19" s="6">
        <f t="shared" si="0"/>
        <v>75.3</v>
      </c>
      <c r="M19" s="3">
        <f>_xlfn.XLOOKUP(G19,CPOE!M:M,CPOE!F:F)</f>
        <v>0.34</v>
      </c>
      <c r="N19" s="6">
        <f t="shared" si="0"/>
        <v>98</v>
      </c>
      <c r="O19" s="3">
        <f>_xlfn.XLOOKUP(G19,CPOE!M:M,CPOE!E:E)</f>
        <v>0.184</v>
      </c>
      <c r="P19" s="6">
        <f t="shared" si="0"/>
        <v>95.7</v>
      </c>
      <c r="Q19" s="6">
        <f>IF(ISNA(_xlfn.XLOOKUP(H19,G:G,P:P)),"",_xlfn.XLOOKUP(H19,G:G,P:P))</f>
        <v>96.8</v>
      </c>
      <c r="R19" s="6">
        <f t="shared" si="6"/>
        <v>-1.0999999999999943</v>
      </c>
      <c r="S19" s="3">
        <f t="shared" si="3"/>
        <v>0.184</v>
      </c>
      <c r="T19" s="6">
        <f t="shared" si="4"/>
        <v>93.7</v>
      </c>
      <c r="U19" s="2">
        <f>_xlfn.XLOOKUP(G19,AV!Y:Y,AV!R:R)</f>
        <v>8</v>
      </c>
      <c r="V19" s="2">
        <f>_xlfn.XLOOKUP(G19,AV!Y:Y,AV!L:L)</f>
        <v>17</v>
      </c>
      <c r="W19" s="4">
        <f>V19/(F19/600)</f>
        <v>19.318181818181817</v>
      </c>
      <c r="X19" s="2">
        <v>266</v>
      </c>
      <c r="Y19" s="6">
        <f>X19/(F19/600)</f>
        <v>302.27272727272725</v>
      </c>
      <c r="Z19" s="6">
        <f t="shared" si="2"/>
        <v>72.599999999999994</v>
      </c>
      <c r="AA19">
        <f t="shared" si="5"/>
        <v>1135.19904</v>
      </c>
      <c r="AB19" s="7">
        <f>AA19+Y19</f>
        <v>1437.4717672727272</v>
      </c>
      <c r="AC19" s="6">
        <f>_xlfn.PERCENTRANK.INC(AB:AB,AB19)*100</f>
        <v>95.7</v>
      </c>
    </row>
    <row r="20" spans="1:29" x14ac:dyDescent="0.2">
      <c r="A20">
        <v>2020</v>
      </c>
      <c r="B20" t="s">
        <v>40</v>
      </c>
      <c r="C20" t="s">
        <v>4</v>
      </c>
      <c r="D20" t="s">
        <v>41</v>
      </c>
      <c r="E20" s="2">
        <v>14</v>
      </c>
      <c r="F20">
        <v>516</v>
      </c>
      <c r="G20" t="str">
        <f>CONCATENATE((A20),"-",LEFT(B20,1),".",RIGHT(B20,LEN(B20)-FIND(" ",B20)))</f>
        <v>2020-D.Jones</v>
      </c>
      <c r="H20" t="str">
        <f>CONCATENATE((A20-1),"-",LEFT(B20,1),".",RIGHT(B20,LEN(B20)-FIND(" ",B20)))</f>
        <v>2019-D.Jones</v>
      </c>
      <c r="I20" t="str">
        <f>CONCATENATE((A20+1),"-",LEFT(B20,1),".",RIGHT(B20,LEN(B20)-FIND(" ",B20)))</f>
        <v>2021-D.Jones</v>
      </c>
      <c r="J20" s="4">
        <v>29.2</v>
      </c>
      <c r="K20" s="4">
        <f>_xlfn.XLOOKUP(G20,CPOE!M:M,CPOE!K:K)</f>
        <v>-2.2000000000000002</v>
      </c>
      <c r="L20" s="6">
        <f t="shared" si="0"/>
        <v>29.2</v>
      </c>
      <c r="M20" s="3">
        <f>_xlfn.XLOOKUP(G20,CPOE!M:M,CPOE!F:F)</f>
        <v>7.0000000000000001E-3</v>
      </c>
      <c r="N20" s="6">
        <f t="shared" si="0"/>
        <v>27.3</v>
      </c>
      <c r="O20" s="3">
        <f>_xlfn.XLOOKUP(G20,CPOE!M:M,CPOE!E:E)</f>
        <v>3.5000000000000003E-2</v>
      </c>
      <c r="P20" s="6">
        <f t="shared" si="0"/>
        <v>27.3</v>
      </c>
      <c r="Q20" s="6">
        <f>IF(ISNA(_xlfn.XLOOKUP(H20,G:G,P:P)),"",_xlfn.XLOOKUP(H20,G:G,P:P))</f>
        <v>30.8</v>
      </c>
      <c r="R20" s="6">
        <f t="shared" si="6"/>
        <v>-3.5</v>
      </c>
      <c r="S20" s="3">
        <f t="shared" si="3"/>
        <v>5.0050000000000004E-2</v>
      </c>
      <c r="T20" s="6">
        <f t="shared" si="4"/>
        <v>32.4</v>
      </c>
      <c r="U20" s="2">
        <f>_xlfn.XLOOKUP(G20,AV!Y:Y,AV!R:R)</f>
        <v>2</v>
      </c>
      <c r="V20" s="2">
        <f>_xlfn.XLOOKUP(G20,AV!Y:Y,AV!L:L)</f>
        <v>9</v>
      </c>
      <c r="W20" s="4">
        <f>V20/(F20/600)</f>
        <v>10.465116279069768</v>
      </c>
      <c r="X20" s="2">
        <v>423</v>
      </c>
      <c r="Y20" s="6">
        <f>X20/(F20/600)</f>
        <v>491.8604651162791</v>
      </c>
      <c r="Z20" s="6">
        <f t="shared" si="2"/>
        <v>88.2</v>
      </c>
      <c r="AA20">
        <f t="shared" si="5"/>
        <v>215.93460000000005</v>
      </c>
      <c r="AB20" s="7">
        <f>AA20+Y20</f>
        <v>707.79506511627915</v>
      </c>
      <c r="AC20" s="6">
        <f>_xlfn.PERCENTRANK.INC(AB:AB,AB20)*100</f>
        <v>51.5</v>
      </c>
    </row>
    <row r="21" spans="1:29" x14ac:dyDescent="0.2">
      <c r="A21">
        <v>2020</v>
      </c>
      <c r="B21" t="s">
        <v>42</v>
      </c>
      <c r="C21" t="s">
        <v>4</v>
      </c>
      <c r="D21" t="s">
        <v>43</v>
      </c>
      <c r="E21" s="2">
        <v>12</v>
      </c>
      <c r="F21">
        <v>509</v>
      </c>
      <c r="G21" t="str">
        <f>CONCATENATE((A21),"-",LEFT(B21,1),".",RIGHT(B21,LEN(B21)-FIND(" ",B21)))</f>
        <v>2020-C.Wentz</v>
      </c>
      <c r="H21" t="str">
        <f>CONCATENATE((A21-1),"-",LEFT(B21,1),".",RIGHT(B21,LEN(B21)-FIND(" ",B21)))</f>
        <v>2019-C.Wentz</v>
      </c>
      <c r="I21" t="str">
        <f>CONCATENATE((A21+1),"-",LEFT(B21,1),".",RIGHT(B21,LEN(B21)-FIND(" ",B21)))</f>
        <v>2021-C.Wentz</v>
      </c>
      <c r="J21" s="4">
        <v>11.3</v>
      </c>
      <c r="K21" s="4">
        <f>_xlfn.XLOOKUP(G21,CPOE!M:M,CPOE!K:K)</f>
        <v>-3.6</v>
      </c>
      <c r="L21" s="6">
        <f t="shared" si="0"/>
        <v>18.7</v>
      </c>
      <c r="M21" s="3">
        <f>_xlfn.XLOOKUP(G21,CPOE!M:M,CPOE!F:F)</f>
        <v>-5.3999999999999999E-2</v>
      </c>
      <c r="N21" s="6">
        <f t="shared" si="0"/>
        <v>14.799999999999999</v>
      </c>
      <c r="O21" s="3">
        <f>_xlfn.XLOOKUP(G21,CPOE!M:M,CPOE!E:E)</f>
        <v>1.0999999999999999E-2</v>
      </c>
      <c r="P21" s="6">
        <f t="shared" si="0"/>
        <v>13.200000000000001</v>
      </c>
      <c r="Q21" s="6">
        <f>IF(ISNA(_xlfn.XLOOKUP(H21,G:G,P:P)),"",_xlfn.XLOOKUP(H21,G:G,P:P))</f>
        <v>50</v>
      </c>
      <c r="R21" s="6">
        <f t="shared" si="6"/>
        <v>-36.799999999999997</v>
      </c>
      <c r="S21" s="3">
        <f t="shared" si="3"/>
        <v>1.0999999999999999E-2</v>
      </c>
      <c r="T21" s="6">
        <f t="shared" si="4"/>
        <v>12.8</v>
      </c>
      <c r="U21" s="2">
        <f>_xlfn.XLOOKUP(G21,AV!Y:Y,AV!R:R)</f>
        <v>5</v>
      </c>
      <c r="V21" s="2">
        <f>_xlfn.XLOOKUP(G21,AV!Y:Y,AV!L:L)</f>
        <v>4</v>
      </c>
      <c r="W21" s="4">
        <f>V21/(F21/600)</f>
        <v>4.7151277013752457</v>
      </c>
      <c r="X21" s="2">
        <v>276</v>
      </c>
      <c r="Y21" s="6">
        <f>X21/(F21/600)</f>
        <v>325.34381139489193</v>
      </c>
      <c r="Z21" s="6">
        <f t="shared" si="2"/>
        <v>75.7</v>
      </c>
      <c r="AA21">
        <f t="shared" si="5"/>
        <v>67.865160000000003</v>
      </c>
      <c r="AB21" s="7">
        <f>AA21+Y21</f>
        <v>393.20897139489193</v>
      </c>
      <c r="AC21" s="6">
        <f>_xlfn.PERCENTRANK.INC(AB:AB,AB21)*100</f>
        <v>27.700000000000003</v>
      </c>
    </row>
    <row r="22" spans="1:29" x14ac:dyDescent="0.2">
      <c r="A22">
        <v>2020</v>
      </c>
      <c r="B22" t="s">
        <v>44</v>
      </c>
      <c r="C22" t="s">
        <v>4</v>
      </c>
      <c r="D22" t="s">
        <v>45</v>
      </c>
      <c r="E22" s="2">
        <v>13</v>
      </c>
      <c r="F22">
        <v>484</v>
      </c>
      <c r="G22" t="str">
        <f>CONCATENATE((A22),"-",LEFT(B22,1),".",RIGHT(B22,LEN(B22)-FIND(" ",B22)))</f>
        <v>2020-D.Lock</v>
      </c>
      <c r="H22" t="str">
        <f>CONCATENATE((A22-1),"-",LEFT(B22,1),".",RIGHT(B22,LEN(B22)-FIND(" ",B22)))</f>
        <v>2019-D.Lock</v>
      </c>
      <c r="I22" t="str">
        <f>CONCATENATE((A22+1),"-",LEFT(B22,1),".",RIGHT(B22,LEN(B22)-FIND(" ",B22)))</f>
        <v>2021-D.Lock</v>
      </c>
      <c r="J22" s="4">
        <v>41</v>
      </c>
      <c r="K22" s="4">
        <f>_xlfn.XLOOKUP(G22,CPOE!M:M,CPOE!K:K)</f>
        <v>-5.6</v>
      </c>
      <c r="L22" s="6">
        <f t="shared" si="0"/>
        <v>10.5</v>
      </c>
      <c r="M22" s="3">
        <f>_xlfn.XLOOKUP(G22,CPOE!M:M,CPOE!F:F)</f>
        <v>2.1000000000000001E-2</v>
      </c>
      <c r="N22" s="6">
        <f t="shared" si="0"/>
        <v>32</v>
      </c>
      <c r="O22" s="3">
        <f>_xlfn.XLOOKUP(G22,CPOE!M:M,CPOE!E:E)</f>
        <v>2.1999999999999999E-2</v>
      </c>
      <c r="P22" s="6">
        <f t="shared" si="0"/>
        <v>19.900000000000002</v>
      </c>
      <c r="Q22" s="6">
        <f>IF(ISNA(_xlfn.XLOOKUP(H22,G:G,P:P)),"",_xlfn.XLOOKUP(H22,G:G,P:P))</f>
        <v>55.000000000000007</v>
      </c>
      <c r="R22" s="6">
        <f t="shared" si="6"/>
        <v>-35.100000000000009</v>
      </c>
      <c r="S22" s="3">
        <f t="shared" si="3"/>
        <v>3.1459999999999995E-2</v>
      </c>
      <c r="T22" s="6">
        <f t="shared" si="4"/>
        <v>23.799999999999997</v>
      </c>
      <c r="U22" s="2">
        <f>_xlfn.XLOOKUP(G22,AV!Y:Y,AV!R:R)</f>
        <v>2</v>
      </c>
      <c r="V22" s="2">
        <f>_xlfn.XLOOKUP(G22,AV!Y:Y,AV!L:L)</f>
        <v>5</v>
      </c>
      <c r="W22" s="4">
        <f>V22/(F22/600)</f>
        <v>6.1983471074380168</v>
      </c>
      <c r="X22" s="2">
        <v>160</v>
      </c>
      <c r="Y22" s="6">
        <f>X22/(F22/600)</f>
        <v>198.34710743801654</v>
      </c>
      <c r="Z22" s="6">
        <f t="shared" si="2"/>
        <v>58.199999999999996</v>
      </c>
      <c r="AA22">
        <f t="shared" si="5"/>
        <v>135.73032000000001</v>
      </c>
      <c r="AB22" s="7">
        <f>AA22+Y22</f>
        <v>334.07742743801657</v>
      </c>
      <c r="AC22" s="6">
        <f>_xlfn.PERCENTRANK.INC(AB:AB,AB22)*100</f>
        <v>19.100000000000001</v>
      </c>
    </row>
    <row r="23" spans="1:29" x14ac:dyDescent="0.2">
      <c r="A23">
        <v>2020</v>
      </c>
      <c r="B23" t="s">
        <v>46</v>
      </c>
      <c r="C23" t="s">
        <v>4</v>
      </c>
      <c r="D23" t="s">
        <v>47</v>
      </c>
      <c r="E23" s="2">
        <v>15</v>
      </c>
      <c r="F23">
        <v>457</v>
      </c>
      <c r="G23" t="str">
        <f>CONCATENATE((A23),"-",LEFT(B23,1),".",RIGHT(B23,LEN(B23)-FIND(" ",B23)))</f>
        <v>2020-L.Jackson</v>
      </c>
      <c r="H23" t="str">
        <f>CONCATENATE((A23-1),"-",LEFT(B23,1),".",RIGHT(B23,LEN(B23)-FIND(" ",B23)))</f>
        <v>2019-L.Jackson</v>
      </c>
      <c r="I23" t="str">
        <f>CONCATENATE((A23+1),"-",LEFT(B23,1),".",RIGHT(B23,LEN(B23)-FIND(" ",B23)))</f>
        <v>2021-L.Jackson</v>
      </c>
      <c r="J23" s="4">
        <v>74.2</v>
      </c>
      <c r="K23" s="4">
        <f>_xlfn.XLOOKUP(G23,CPOE!M:M,CPOE!K:K)</f>
        <v>1</v>
      </c>
      <c r="L23" s="6">
        <f t="shared" si="0"/>
        <v>60.5</v>
      </c>
      <c r="M23" s="3">
        <f>_xlfn.XLOOKUP(G23,CPOE!M:M,CPOE!F:F)</f>
        <v>0.19</v>
      </c>
      <c r="N23" s="6">
        <f t="shared" si="0"/>
        <v>78.5</v>
      </c>
      <c r="O23" s="3">
        <f>_xlfn.XLOOKUP(G23,CPOE!M:M,CPOE!E:E)</f>
        <v>0.121</v>
      </c>
      <c r="P23" s="6">
        <f t="shared" si="0"/>
        <v>75.3</v>
      </c>
      <c r="Q23" s="6">
        <f>IF(ISNA(_xlfn.XLOOKUP(H23,G:G,P:P)),"",_xlfn.XLOOKUP(H23,G:G,P:P))</f>
        <v>97.6</v>
      </c>
      <c r="R23" s="6">
        <f t="shared" si="6"/>
        <v>-22.299999999999997</v>
      </c>
      <c r="S23" s="3">
        <f t="shared" si="3"/>
        <v>0.121</v>
      </c>
      <c r="T23" s="6">
        <f t="shared" si="4"/>
        <v>70.3</v>
      </c>
      <c r="U23" s="2">
        <f>_xlfn.XLOOKUP(G23,AV!Y:Y,AV!R:R)</f>
        <v>3</v>
      </c>
      <c r="V23" s="2">
        <f>_xlfn.XLOOKUP(G23,AV!Y:Y,AV!L:L)</f>
        <v>18</v>
      </c>
      <c r="W23" s="4">
        <f>V23/(F23/600)</f>
        <v>23.632385120350108</v>
      </c>
      <c r="X23" s="2">
        <v>1005</v>
      </c>
      <c r="Y23" s="6">
        <f>X23/(F23/600)</f>
        <v>1319.4748358862144</v>
      </c>
      <c r="Z23" s="6">
        <f t="shared" si="2"/>
        <v>99.2</v>
      </c>
      <c r="AA23">
        <f t="shared" si="5"/>
        <v>746.51675999999998</v>
      </c>
      <c r="AB23" s="7">
        <f>AA23+Y23</f>
        <v>2065.9915958862143</v>
      </c>
      <c r="AC23" s="6">
        <f>_xlfn.PERCENTRANK.INC(AB:AB,AB23)*100</f>
        <v>99.2</v>
      </c>
    </row>
    <row r="24" spans="1:29" x14ac:dyDescent="0.2">
      <c r="A24">
        <v>2020</v>
      </c>
      <c r="B24" t="s">
        <v>48</v>
      </c>
      <c r="C24" t="s">
        <v>4</v>
      </c>
      <c r="D24" t="s">
        <v>49</v>
      </c>
      <c r="E24" s="2">
        <v>10</v>
      </c>
      <c r="F24">
        <v>453</v>
      </c>
      <c r="G24" t="str">
        <f>CONCATENATE((A24),"-",LEFT(B24,1),".",RIGHT(B24,LEN(B24)-FIND(" ",B24)))</f>
        <v>2020-J.Burrow</v>
      </c>
      <c r="H24" t="str">
        <f>CONCATENATE((A24-1),"-",LEFT(B24,1),".",RIGHT(B24,LEN(B24)-FIND(" ",B24)))</f>
        <v>2019-J.Burrow</v>
      </c>
      <c r="I24" t="str">
        <f>CONCATENATE((A24+1),"-",LEFT(B24,1),".",RIGHT(B24,LEN(B24)-FIND(" ",B24)))</f>
        <v>2021-J.Burrow</v>
      </c>
      <c r="J24" s="4">
        <v>62.5</v>
      </c>
      <c r="K24" s="4">
        <f>_xlfn.XLOOKUP(G24,CPOE!M:M,CPOE!K:K)</f>
        <v>2.1</v>
      </c>
      <c r="L24" s="6">
        <f t="shared" si="0"/>
        <v>70.7</v>
      </c>
      <c r="M24" s="3">
        <f>_xlfn.XLOOKUP(G24,CPOE!M:M,CPOE!F:F)</f>
        <v>0.13600000000000001</v>
      </c>
      <c r="N24" s="6">
        <f t="shared" si="0"/>
        <v>68.300000000000011</v>
      </c>
      <c r="O24" s="3">
        <f>_xlfn.XLOOKUP(G24,CPOE!M:M,CPOE!E:E)</f>
        <v>0.106</v>
      </c>
      <c r="P24" s="6">
        <f t="shared" si="0"/>
        <v>66</v>
      </c>
      <c r="Q24" s="6" t="str">
        <f>IF(ISNA(_xlfn.XLOOKUP(H24,G:G,P:P)),"",_xlfn.XLOOKUP(H24,G:G,P:P))</f>
        <v/>
      </c>
      <c r="R24" s="6" t="str">
        <f t="shared" si="6"/>
        <v/>
      </c>
      <c r="S24" s="3">
        <f t="shared" si="3"/>
        <v>0.15157999999999999</v>
      </c>
      <c r="T24" s="6">
        <f t="shared" si="4"/>
        <v>84.3</v>
      </c>
      <c r="U24" s="2">
        <f>_xlfn.XLOOKUP(G24,AV!Y:Y,AV!R:R)</f>
        <v>1</v>
      </c>
      <c r="V24" s="2">
        <f>_xlfn.XLOOKUP(G24,AV!Y:Y,AV!L:L)</f>
        <v>7</v>
      </c>
      <c r="W24" s="4">
        <f>V24/(F24/600)</f>
        <v>9.2715231788079464</v>
      </c>
      <c r="X24" s="2">
        <v>142</v>
      </c>
      <c r="Y24" s="6">
        <f>X24/(F24/600)</f>
        <v>188.07947019867549</v>
      </c>
      <c r="Z24" s="6">
        <f t="shared" si="2"/>
        <v>56.999999999999993</v>
      </c>
      <c r="AA24">
        <f t="shared" si="5"/>
        <v>653.97336000000007</v>
      </c>
      <c r="AB24" s="7">
        <f>AA24+Y24</f>
        <v>842.05283019867557</v>
      </c>
      <c r="AC24" s="6">
        <f>_xlfn.PERCENTRANK.INC(AB:AB,AB24)*100</f>
        <v>64.400000000000006</v>
      </c>
    </row>
    <row r="25" spans="1:29" x14ac:dyDescent="0.2">
      <c r="A25">
        <v>2020</v>
      </c>
      <c r="B25" t="s">
        <v>50</v>
      </c>
      <c r="C25" t="s">
        <v>4</v>
      </c>
      <c r="D25" t="s">
        <v>51</v>
      </c>
      <c r="E25" s="2">
        <v>12</v>
      </c>
      <c r="F25">
        <v>425</v>
      </c>
      <c r="G25" t="str">
        <f>CONCATENATE((A25),"-",LEFT(B25,1),".",RIGHT(B25,LEN(B25)-FIND(" ",B25)))</f>
        <v>2020-S.Darnold</v>
      </c>
      <c r="H25" t="str">
        <f>CONCATENATE((A25-1),"-",LEFT(B25,1),".",RIGHT(B25,LEN(B25)-FIND(" ",B25)))</f>
        <v>2019-S.Darnold</v>
      </c>
      <c r="I25" t="str">
        <f>CONCATENATE((A25+1),"-",LEFT(B25,1),".",RIGHT(B25,LEN(B25)-FIND(" ",B25)))</f>
        <v>2021-S.Darnold</v>
      </c>
      <c r="J25" s="4">
        <v>9.7000000000000011</v>
      </c>
      <c r="K25" s="4">
        <f>_xlfn.XLOOKUP(G25,CPOE!M:M,CPOE!K:K)</f>
        <v>-1.9</v>
      </c>
      <c r="L25" s="6">
        <f t="shared" si="0"/>
        <v>30.4</v>
      </c>
      <c r="M25" s="3">
        <f>_xlfn.XLOOKUP(G25,CPOE!M:M,CPOE!F:F)</f>
        <v>-0.1</v>
      </c>
      <c r="N25" s="6">
        <f t="shared" si="0"/>
        <v>8.9</v>
      </c>
      <c r="O25" s="3">
        <f>_xlfn.XLOOKUP(G25,CPOE!M:M,CPOE!E:E)</f>
        <v>1.4E-2</v>
      </c>
      <c r="P25" s="6">
        <f t="shared" si="0"/>
        <v>14.799999999999999</v>
      </c>
      <c r="Q25" s="6">
        <f>IF(ISNA(_xlfn.XLOOKUP(H25,G:G,P:P)),"",_xlfn.XLOOKUP(H25,G:G,P:P))</f>
        <v>33.900000000000006</v>
      </c>
      <c r="R25" s="6">
        <f t="shared" si="6"/>
        <v>-19.100000000000009</v>
      </c>
      <c r="S25" s="3">
        <f t="shared" si="3"/>
        <v>1.4E-2</v>
      </c>
      <c r="T25" s="6">
        <f t="shared" si="4"/>
        <v>14.000000000000002</v>
      </c>
      <c r="U25" s="2">
        <f>_xlfn.XLOOKUP(G25,AV!Y:Y,AV!R:R)</f>
        <v>3</v>
      </c>
      <c r="V25" s="2">
        <f>_xlfn.XLOOKUP(G25,AV!Y:Y,AV!L:L)</f>
        <v>3</v>
      </c>
      <c r="W25" s="4">
        <f>V25/(F25/600)</f>
        <v>4.2352941176470589</v>
      </c>
      <c r="X25" s="2">
        <v>217</v>
      </c>
      <c r="Y25" s="6">
        <f>X25/(F25/600)</f>
        <v>306.35294117647055</v>
      </c>
      <c r="Z25" s="6">
        <f t="shared" si="2"/>
        <v>73.400000000000006</v>
      </c>
      <c r="AA25">
        <f t="shared" si="5"/>
        <v>86.373840000000001</v>
      </c>
      <c r="AB25" s="7">
        <f>AA25+Y25</f>
        <v>392.72678117647058</v>
      </c>
      <c r="AC25" s="6">
        <f>_xlfn.PERCENTRANK.INC(AB:AB,AB25)*100</f>
        <v>27.3</v>
      </c>
    </row>
    <row r="26" spans="1:29" x14ac:dyDescent="0.2">
      <c r="A26">
        <v>2020</v>
      </c>
      <c r="B26" t="s">
        <v>52</v>
      </c>
      <c r="C26" t="s">
        <v>4</v>
      </c>
      <c r="D26" t="s">
        <v>53</v>
      </c>
      <c r="E26" s="2">
        <v>15</v>
      </c>
      <c r="F26">
        <v>420</v>
      </c>
      <c r="G26" t="str">
        <f>CONCATENATE((A26),"-",LEFT(B26,1),".",RIGHT(B26,LEN(B26)-FIND(" ",B26)))</f>
        <v>2020-C.Newton</v>
      </c>
      <c r="H26" t="str">
        <f>CONCATENATE((A26-1),"-",LEFT(B26,1),".",RIGHT(B26,LEN(B26)-FIND(" ",B26)))</f>
        <v>2019-C.Newton</v>
      </c>
      <c r="I26" t="str">
        <f>CONCATENATE((A26+1),"-",LEFT(B26,1),".",RIGHT(B26,LEN(B26)-FIND(" ",B26)))</f>
        <v>2021-C.Newton</v>
      </c>
      <c r="J26" s="4">
        <v>35.5</v>
      </c>
      <c r="K26" s="4">
        <f>_xlfn.XLOOKUP(G26,CPOE!M:M,CPOE!K:K)</f>
        <v>-1</v>
      </c>
      <c r="L26" s="6">
        <f t="shared" si="0"/>
        <v>39.4</v>
      </c>
      <c r="M26" s="3">
        <f>_xlfn.XLOOKUP(G26,CPOE!M:M,CPOE!F:F)</f>
        <v>6.3E-2</v>
      </c>
      <c r="N26" s="6">
        <f t="shared" si="0"/>
        <v>42.9</v>
      </c>
      <c r="O26" s="3">
        <f>_xlfn.XLOOKUP(G26,CPOE!M:M,CPOE!E:E)</f>
        <v>6.2E-2</v>
      </c>
      <c r="P26" s="6">
        <f t="shared" si="0"/>
        <v>42.9</v>
      </c>
      <c r="Q26" s="6" t="str">
        <f>IF(ISNA(_xlfn.XLOOKUP(H26,G:G,P:P)),"",_xlfn.XLOOKUP(H26,G:G,P:P))</f>
        <v/>
      </c>
      <c r="R26" s="6" t="str">
        <f t="shared" si="6"/>
        <v/>
      </c>
      <c r="S26" s="3">
        <f t="shared" si="3"/>
        <v>6.2E-2</v>
      </c>
      <c r="T26" s="6">
        <f t="shared" si="4"/>
        <v>39.800000000000004</v>
      </c>
      <c r="U26" s="2">
        <f>_xlfn.XLOOKUP(G26,AV!Y:Y,AV!R:R)</f>
        <v>10</v>
      </c>
      <c r="V26" s="2">
        <f>_xlfn.XLOOKUP(G26,AV!Y:Y,AV!L:L)</f>
        <v>13</v>
      </c>
      <c r="W26" s="4">
        <f>V26/(F26/600)</f>
        <v>18.571428571428573</v>
      </c>
      <c r="X26" s="2">
        <v>592</v>
      </c>
      <c r="Y26" s="6">
        <f>X26/(F26/600)</f>
        <v>845.71428571428578</v>
      </c>
      <c r="Z26" s="6">
        <f t="shared" si="2"/>
        <v>98</v>
      </c>
      <c r="AA26">
        <f t="shared" si="5"/>
        <v>382.51272</v>
      </c>
      <c r="AB26" s="7">
        <f>AA26+Y26</f>
        <v>1228.2270057142857</v>
      </c>
      <c r="AC26" s="6">
        <f>_xlfn.PERCENTRANK.INC(AB:AB,AB26)*100</f>
        <v>87.5</v>
      </c>
    </row>
    <row r="27" spans="1:29" x14ac:dyDescent="0.2">
      <c r="A27">
        <v>2020</v>
      </c>
      <c r="B27" t="s">
        <v>54</v>
      </c>
      <c r="C27" t="s">
        <v>4</v>
      </c>
      <c r="D27" t="s">
        <v>55</v>
      </c>
      <c r="E27" s="2">
        <v>12</v>
      </c>
      <c r="F27">
        <v>405</v>
      </c>
      <c r="G27" t="str">
        <f>CONCATENATE((A27),"-",LEFT(B27,1),".",RIGHT(B27,LEN(B27)-FIND(" ",B27)))</f>
        <v>2020-D.Brees</v>
      </c>
      <c r="H27" t="str">
        <f>CONCATENATE((A27-1),"-",LEFT(B27,1),".",RIGHT(B27,LEN(B27)-FIND(" ",B27)))</f>
        <v>2019-D.Brees</v>
      </c>
      <c r="I27" t="str">
        <f>CONCATENATE((A27+1),"-",LEFT(B27,1),".",RIGHT(B27,LEN(B27)-FIND(" ",B27)))</f>
        <v>2021-D.Brees</v>
      </c>
      <c r="J27" s="4">
        <v>85.5</v>
      </c>
      <c r="K27" s="4">
        <f>_xlfn.XLOOKUP(G27,CPOE!M:M,CPOE!K:K)</f>
        <v>1.6</v>
      </c>
      <c r="L27" s="6">
        <f t="shared" si="0"/>
        <v>66</v>
      </c>
      <c r="M27" s="3">
        <f>_xlfn.XLOOKUP(G27,CPOE!M:M,CPOE!F:F)</f>
        <v>0.20899999999999999</v>
      </c>
      <c r="N27" s="6">
        <f t="shared" si="0"/>
        <v>82.8</v>
      </c>
      <c r="O27" s="3">
        <f>_xlfn.XLOOKUP(G27,CPOE!M:M,CPOE!E:E)</f>
        <v>0.13100000000000001</v>
      </c>
      <c r="P27" s="6">
        <f t="shared" si="0"/>
        <v>78.900000000000006</v>
      </c>
      <c r="Q27" s="6">
        <f>IF(ISNA(_xlfn.XLOOKUP(H27,G:G,P:P)),"",_xlfn.XLOOKUP(H27,G:G,P:P))</f>
        <v>92.9</v>
      </c>
      <c r="R27" s="6">
        <f t="shared" si="6"/>
        <v>-14</v>
      </c>
      <c r="S27" s="3">
        <f t="shared" si="3"/>
        <v>0.13100000000000001</v>
      </c>
      <c r="T27" s="6">
        <f t="shared" si="4"/>
        <v>74.599999999999994</v>
      </c>
      <c r="U27" s="2">
        <f>_xlfn.XLOOKUP(G27,AV!Y:Y,AV!R:R)</f>
        <v>20</v>
      </c>
      <c r="V27" s="2">
        <f>_xlfn.XLOOKUP(G27,AV!Y:Y,AV!L:L)</f>
        <v>9</v>
      </c>
      <c r="W27" s="4">
        <f>V27/(F27/600)</f>
        <v>13.333333333333332</v>
      </c>
      <c r="X27" s="2">
        <v>-2</v>
      </c>
      <c r="Y27" s="6">
        <f>X27/(F27/600)</f>
        <v>-2.9629629629629628</v>
      </c>
      <c r="Z27" s="6">
        <f t="shared" si="2"/>
        <v>3.1</v>
      </c>
      <c r="AA27">
        <f t="shared" si="5"/>
        <v>808.2123600000001</v>
      </c>
      <c r="AB27" s="7">
        <f>AA27+Y27</f>
        <v>805.24939703703717</v>
      </c>
      <c r="AC27" s="6">
        <f>_xlfn.PERCENTRANK.INC(AB:AB,AB27)*100</f>
        <v>60.5</v>
      </c>
    </row>
    <row r="28" spans="1:29" x14ac:dyDescent="0.2">
      <c r="A28">
        <v>2020</v>
      </c>
      <c r="B28" t="s">
        <v>416</v>
      </c>
      <c r="C28" t="s">
        <v>4</v>
      </c>
      <c r="D28" t="s">
        <v>56</v>
      </c>
      <c r="E28" s="2">
        <v>9</v>
      </c>
      <c r="F28">
        <v>378</v>
      </c>
      <c r="G28" t="str">
        <f>CONCATENATE((A28),"-",LEFT(B28,1),".",RIGHT(B28,LEN(B28)-FIND(" ",B28)))</f>
        <v>2020-G.Minshew II</v>
      </c>
      <c r="H28" t="str">
        <f>CONCATENATE((A28-1),"-",LEFT(B28,1),".",RIGHT(B28,LEN(B28)-FIND(" ",B28)))</f>
        <v>2019-G.Minshew II</v>
      </c>
      <c r="I28" t="str">
        <f>CONCATENATE((A28+1),"-",LEFT(B28,1),".",RIGHT(B28,LEN(B28)-FIND(" ",B28)))</f>
        <v>2021-G.Minshew II</v>
      </c>
      <c r="J28" s="4">
        <v>58.5</v>
      </c>
      <c r="K28" s="4">
        <f>_xlfn.XLOOKUP(G28,CPOE!M:M,CPOE!K:K)</f>
        <v>4.3</v>
      </c>
      <c r="L28" s="6">
        <f t="shared" si="0"/>
        <v>86.3</v>
      </c>
      <c r="M28" s="3">
        <f>_xlfn.XLOOKUP(G28,CPOE!M:M,CPOE!F:F)</f>
        <v>9.1999999999999998E-2</v>
      </c>
      <c r="N28" s="6">
        <f t="shared" si="0"/>
        <v>52.300000000000004</v>
      </c>
      <c r="O28" s="3">
        <f>_xlfn.XLOOKUP(G28,CPOE!M:M,CPOE!E:E)</f>
        <v>0.10199999999999999</v>
      </c>
      <c r="P28" s="6">
        <f t="shared" si="0"/>
        <v>64.400000000000006</v>
      </c>
      <c r="Q28" s="6">
        <f>IF(ISNA(_xlfn.XLOOKUP(H28,G:G,P:P)),"",_xlfn.XLOOKUP(H28,G:G,P:P))</f>
        <v>25</v>
      </c>
      <c r="R28" s="6">
        <f t="shared" si="6"/>
        <v>39.400000000000006</v>
      </c>
      <c r="S28" s="3">
        <f t="shared" si="3"/>
        <v>0.14585999999999999</v>
      </c>
      <c r="T28" s="6">
        <f t="shared" si="4"/>
        <v>81.599999999999994</v>
      </c>
      <c r="U28" s="2">
        <f>_xlfn.XLOOKUP(G28,AV!Y:Y,AV!R:R)</f>
        <v>2</v>
      </c>
      <c r="V28" s="2">
        <f>_xlfn.XLOOKUP(G28,AV!Y:Y,AV!L:L)</f>
        <v>6</v>
      </c>
      <c r="W28" s="4">
        <f>V28/(F28/600)</f>
        <v>9.5238095238095237</v>
      </c>
      <c r="X28" s="2">
        <v>153</v>
      </c>
      <c r="Y28" s="6">
        <f>X28/(F28/600)</f>
        <v>242.85714285714286</v>
      </c>
      <c r="Z28" s="6">
        <f t="shared" si="2"/>
        <v>64.400000000000006</v>
      </c>
      <c r="AA28">
        <f t="shared" si="5"/>
        <v>629.29512</v>
      </c>
      <c r="AB28" s="7">
        <f>AA28+Y28</f>
        <v>872.15226285714289</v>
      </c>
      <c r="AC28" s="6">
        <f>_xlfn.PERCENTRANK.INC(AB:AB,AB28)*100</f>
        <v>69.099999999999994</v>
      </c>
    </row>
    <row r="29" spans="1:29" x14ac:dyDescent="0.2">
      <c r="A29">
        <v>2020</v>
      </c>
      <c r="B29" t="s">
        <v>57</v>
      </c>
      <c r="C29" t="s">
        <v>4</v>
      </c>
      <c r="D29" t="s">
        <v>58</v>
      </c>
      <c r="E29" s="2">
        <v>11</v>
      </c>
      <c r="F29">
        <v>376</v>
      </c>
      <c r="G29" t="str">
        <f>CONCATENATE((A29),"-",LEFT(B29,1),".",RIGHT(B29,LEN(B29)-FIND(" ",B29)))</f>
        <v>2020-A.Dalton</v>
      </c>
      <c r="H29" t="str">
        <f>CONCATENATE((A29-1),"-",LEFT(B29,1),".",RIGHT(B29,LEN(B29)-FIND(" ",B29)))</f>
        <v>2019-A.Dalton</v>
      </c>
      <c r="I29" t="str">
        <f>CONCATENATE((A29+1),"-",LEFT(B29,1),".",RIGHT(B29,LEN(B29)-FIND(" ",B29)))</f>
        <v>2021-A.Dalton</v>
      </c>
      <c r="J29" s="4">
        <v>25</v>
      </c>
      <c r="K29" s="4">
        <f>_xlfn.XLOOKUP(G29,CPOE!M:M,CPOE!K:K)</f>
        <v>-0.4</v>
      </c>
      <c r="L29" s="6">
        <f t="shared" si="0"/>
        <v>45.300000000000004</v>
      </c>
      <c r="M29" s="3">
        <f>_xlfn.XLOOKUP(G29,CPOE!M:M,CPOE!F:F)</f>
        <v>4.1000000000000002E-2</v>
      </c>
      <c r="N29" s="6">
        <f t="shared" si="0"/>
        <v>36.700000000000003</v>
      </c>
      <c r="O29" s="3">
        <f>_xlfn.XLOOKUP(G29,CPOE!M:M,CPOE!E:E)</f>
        <v>5.7000000000000002E-2</v>
      </c>
      <c r="P29" s="6">
        <f t="shared" si="0"/>
        <v>40.6</v>
      </c>
      <c r="Q29" s="6">
        <f>IF(ISNA(_xlfn.XLOOKUP(H29,G:G,P:P)),"",_xlfn.XLOOKUP(H29,G:G,P:P))</f>
        <v>29.599999999999998</v>
      </c>
      <c r="R29" s="6">
        <f t="shared" si="6"/>
        <v>11.000000000000004</v>
      </c>
      <c r="S29" s="3">
        <f t="shared" si="3"/>
        <v>5.7000000000000002E-2</v>
      </c>
      <c r="T29" s="6">
        <f t="shared" si="4"/>
        <v>37.1</v>
      </c>
      <c r="U29" s="2">
        <f>_xlfn.XLOOKUP(G29,AV!Y:Y,AV!R:R)</f>
        <v>10</v>
      </c>
      <c r="V29" s="2">
        <f>_xlfn.XLOOKUP(G29,AV!Y:Y,AV!L:L)</f>
        <v>5</v>
      </c>
      <c r="W29" s="4">
        <f>V29/(F29/600)</f>
        <v>7.9787234042553186</v>
      </c>
      <c r="X29" s="2">
        <v>114</v>
      </c>
      <c r="Y29" s="6">
        <f>X29/(F29/600)</f>
        <v>181.91489361702128</v>
      </c>
      <c r="Z29" s="6">
        <f t="shared" si="2"/>
        <v>54.6</v>
      </c>
      <c r="AA29">
        <f t="shared" si="5"/>
        <v>351.66492000000005</v>
      </c>
      <c r="AB29" s="7">
        <f>AA29+Y29</f>
        <v>533.57981361702127</v>
      </c>
      <c r="AC29" s="6">
        <f>_xlfn.PERCENTRANK.INC(AB:AB,AB29)*100</f>
        <v>39</v>
      </c>
    </row>
    <row r="30" spans="1:29" x14ac:dyDescent="0.2">
      <c r="A30">
        <v>2020</v>
      </c>
      <c r="B30" t="s">
        <v>59</v>
      </c>
      <c r="C30" t="s">
        <v>4</v>
      </c>
      <c r="D30" t="s">
        <v>60</v>
      </c>
      <c r="E30" s="2">
        <v>10</v>
      </c>
      <c r="F30">
        <v>348</v>
      </c>
      <c r="G30" t="str">
        <f>CONCATENATE((A30),"-",LEFT(B30,1),".",RIGHT(B30,LEN(B30)-FIND(" ",B30)))</f>
        <v>2020-N.Mullens</v>
      </c>
      <c r="H30" t="str">
        <f>CONCATENATE((A30-1),"-",LEFT(B30,1),".",RIGHT(B30,LEN(B30)-FIND(" ",B30)))</f>
        <v>2019-N.Mullens</v>
      </c>
      <c r="I30" t="str">
        <f>CONCATENATE((A30+1),"-",LEFT(B30,1),".",RIGHT(B30,LEN(B30)-FIND(" ",B30)))</f>
        <v>2021-N.Mullens</v>
      </c>
      <c r="J30" s="4">
        <v>67.100000000000009</v>
      </c>
      <c r="K30" s="4">
        <f>_xlfn.XLOOKUP(G30,CPOE!M:M,CPOE!K:K)</f>
        <v>-2.6</v>
      </c>
      <c r="L30" s="6">
        <f t="shared" si="0"/>
        <v>25</v>
      </c>
      <c r="M30" s="3">
        <f>_xlfn.XLOOKUP(G30,CPOE!M:M,CPOE!F:F)</f>
        <v>7.2999999999999995E-2</v>
      </c>
      <c r="N30" s="6">
        <f t="shared" si="0"/>
        <v>45.300000000000004</v>
      </c>
      <c r="O30" s="3">
        <f>_xlfn.XLOOKUP(G30,CPOE!M:M,CPOE!E:E)</f>
        <v>5.7000000000000002E-2</v>
      </c>
      <c r="P30" s="6">
        <f t="shared" si="0"/>
        <v>40.6</v>
      </c>
      <c r="Q30" s="6" t="str">
        <f>IF(ISNA(_xlfn.XLOOKUP(H30,G:G,P:P)),"",_xlfn.XLOOKUP(H30,G:G,P:P))</f>
        <v/>
      </c>
      <c r="R30" s="6" t="str">
        <f t="shared" si="6"/>
        <v/>
      </c>
      <c r="S30" s="3">
        <f t="shared" si="3"/>
        <v>5.7000000000000002E-2</v>
      </c>
      <c r="T30" s="6">
        <f t="shared" si="4"/>
        <v>37.1</v>
      </c>
      <c r="U30" s="2">
        <f>_xlfn.XLOOKUP(G30,AV!Y:Y,AV!R:R)</f>
        <v>3</v>
      </c>
      <c r="V30" s="2">
        <f>_xlfn.XLOOKUP(G30,AV!Y:Y,AV!L:L)</f>
        <v>6</v>
      </c>
      <c r="W30" s="4">
        <f>V30/(F30/600)</f>
        <v>10.344827586206897</v>
      </c>
      <c r="X30" s="2">
        <v>8</v>
      </c>
      <c r="Y30" s="6">
        <f>X30/(F30/600)</f>
        <v>13.793103448275863</v>
      </c>
      <c r="Z30" s="6">
        <f t="shared" si="2"/>
        <v>8.2000000000000011</v>
      </c>
      <c r="AA30">
        <f t="shared" si="5"/>
        <v>351.66492000000005</v>
      </c>
      <c r="AB30" s="7">
        <f>AA30+Y30</f>
        <v>365.45802344827592</v>
      </c>
      <c r="AC30" s="6">
        <f>_xlfn.PERCENTRANK.INC(AB:AB,AB30)*100</f>
        <v>24.6</v>
      </c>
    </row>
    <row r="31" spans="1:29" x14ac:dyDescent="0.2">
      <c r="A31">
        <v>2020</v>
      </c>
      <c r="B31" t="s">
        <v>61</v>
      </c>
      <c r="C31" t="s">
        <v>4</v>
      </c>
      <c r="D31" t="s">
        <v>62</v>
      </c>
      <c r="E31" s="2">
        <v>9</v>
      </c>
      <c r="F31">
        <v>335</v>
      </c>
      <c r="G31" t="str">
        <f>CONCATENATE((A31),"-",LEFT(B31,1),".",RIGHT(B31,LEN(B31)-FIND(" ",B31)))</f>
        <v>2020-N.Foles</v>
      </c>
      <c r="H31" t="str">
        <f>CONCATENATE((A31-1),"-",LEFT(B31,1),".",RIGHT(B31,LEN(B31)-FIND(" ",B31)))</f>
        <v>2019-N.Foles</v>
      </c>
      <c r="I31" t="str">
        <f>CONCATENATE((A31+1),"-",LEFT(B31,1),".",RIGHT(B31,LEN(B31)-FIND(" ",B31)))</f>
        <v>2021-N.Foles</v>
      </c>
      <c r="J31" s="4">
        <v>16</v>
      </c>
      <c r="K31" s="4">
        <f>_xlfn.XLOOKUP(G31,CPOE!M:M,CPOE!K:K)</f>
        <v>1.7</v>
      </c>
      <c r="L31" s="6">
        <f t="shared" si="0"/>
        <v>66.400000000000006</v>
      </c>
      <c r="M31" s="3">
        <f>_xlfn.XLOOKUP(G31,CPOE!M:M,CPOE!F:F)</f>
        <v>-4.1000000000000002E-2</v>
      </c>
      <c r="N31" s="6">
        <f t="shared" si="0"/>
        <v>17.100000000000001</v>
      </c>
      <c r="O31" s="3">
        <f>_xlfn.XLOOKUP(G31,CPOE!M:M,CPOE!E:E)</f>
        <v>4.2999999999999997E-2</v>
      </c>
      <c r="P31" s="6">
        <f t="shared" si="0"/>
        <v>33.200000000000003</v>
      </c>
      <c r="Q31" s="6">
        <f>IF(ISNA(_xlfn.XLOOKUP(H31,G:G,P:P)),"",_xlfn.XLOOKUP(H31,G:G,P:P))</f>
        <v>28.1</v>
      </c>
      <c r="R31" s="6">
        <f t="shared" si="6"/>
        <v>5.1000000000000014</v>
      </c>
      <c r="S31" s="3">
        <f t="shared" si="3"/>
        <v>4.2999999999999997E-2</v>
      </c>
      <c r="T31" s="6">
        <f t="shared" si="4"/>
        <v>31.2</v>
      </c>
      <c r="U31" s="2">
        <f>_xlfn.XLOOKUP(G31,AV!Y:Y,AV!R:R)</f>
        <v>9</v>
      </c>
      <c r="V31" s="2">
        <f>_xlfn.XLOOKUP(G31,AV!Y:Y,AV!L:L)</f>
        <v>3</v>
      </c>
      <c r="W31" s="4">
        <f>V31/(F31/600)</f>
        <v>5.3731343283582085</v>
      </c>
      <c r="X31" s="2">
        <v>1</v>
      </c>
      <c r="Y31" s="6">
        <f>X31/(F31/600)</f>
        <v>1.791044776119403</v>
      </c>
      <c r="Z31" s="6">
        <f t="shared" si="2"/>
        <v>4.2</v>
      </c>
      <c r="AA31">
        <f t="shared" si="5"/>
        <v>265.29108000000002</v>
      </c>
      <c r="AB31" s="7">
        <f>AA31+Y31</f>
        <v>267.08212477611943</v>
      </c>
      <c r="AC31" s="6">
        <f>_xlfn.PERCENTRANK.INC(AB:AB,AB31)*100</f>
        <v>15.2</v>
      </c>
    </row>
    <row r="32" spans="1:29" x14ac:dyDescent="0.2">
      <c r="A32">
        <v>2020</v>
      </c>
      <c r="B32" t="s">
        <v>63</v>
      </c>
      <c r="C32" t="s">
        <v>4</v>
      </c>
      <c r="D32" t="s">
        <v>62</v>
      </c>
      <c r="E32" s="2">
        <v>9</v>
      </c>
      <c r="F32">
        <v>333</v>
      </c>
      <c r="G32" t="str">
        <f>CONCATENATE((A32),"-",LEFT(B32,1),".",RIGHT(B32,LEN(B32)-FIND(" ",B32)))</f>
        <v>2020-M.Trubisky</v>
      </c>
      <c r="H32" t="str">
        <f>CONCATENATE((A32-1),"-",LEFT(B32,1),".",RIGHT(B32,LEN(B32)-FIND(" ",B32)))</f>
        <v>2019-M.Trubisky</v>
      </c>
      <c r="I32" t="str">
        <f>CONCATENATE((A32+1),"-",LEFT(B32,1),".",RIGHT(B32,LEN(B32)-FIND(" ",B32)))</f>
        <v>2021-M.Trubisky</v>
      </c>
      <c r="J32" s="4">
        <v>40.200000000000003</v>
      </c>
      <c r="K32" s="4">
        <f>_xlfn.XLOOKUP(G32,CPOE!M:M,CPOE!K:K)</f>
        <v>1.1000000000000001</v>
      </c>
      <c r="L32" s="6">
        <f t="shared" si="0"/>
        <v>62.5</v>
      </c>
      <c r="M32" s="3">
        <f>_xlfn.XLOOKUP(G32,CPOE!M:M,CPOE!F:F)</f>
        <v>0.13</v>
      </c>
      <c r="N32" s="6">
        <f t="shared" si="0"/>
        <v>65.2</v>
      </c>
      <c r="O32" s="3">
        <f>_xlfn.XLOOKUP(G32,CPOE!M:M,CPOE!E:E)</f>
        <v>9.8000000000000004E-2</v>
      </c>
      <c r="P32" s="6">
        <f t="shared" si="0"/>
        <v>62.5</v>
      </c>
      <c r="Q32" s="6">
        <f>IF(ISNA(_xlfn.XLOOKUP(H32,G:G,P:P)),"",_xlfn.XLOOKUP(H32,G:G,P:P))</f>
        <v>21.4</v>
      </c>
      <c r="R32" s="6">
        <f t="shared" si="6"/>
        <v>41.1</v>
      </c>
      <c r="S32" s="3">
        <f t="shared" si="3"/>
        <v>9.8000000000000004E-2</v>
      </c>
      <c r="T32" s="6">
        <f t="shared" si="4"/>
        <v>60.099999999999994</v>
      </c>
      <c r="U32" s="2">
        <f>_xlfn.XLOOKUP(G32,AV!Y:Y,AV!R:R)</f>
        <v>4</v>
      </c>
      <c r="V32" s="2">
        <f>_xlfn.XLOOKUP(G32,AV!Y:Y,AV!L:L)</f>
        <v>7</v>
      </c>
      <c r="W32" s="4">
        <f>V32/(F32/600)</f>
        <v>12.612612612612612</v>
      </c>
      <c r="X32" s="2">
        <v>196</v>
      </c>
      <c r="Y32" s="6">
        <f>X32/(F32/600)</f>
        <v>353.15315315315314</v>
      </c>
      <c r="Z32" s="6">
        <f t="shared" si="2"/>
        <v>78.900000000000006</v>
      </c>
      <c r="AA32">
        <f t="shared" si="5"/>
        <v>604.61688000000004</v>
      </c>
      <c r="AB32" s="7">
        <f>AA32+Y32</f>
        <v>957.77003315315324</v>
      </c>
      <c r="AC32" s="6">
        <f>_xlfn.PERCENTRANK.INC(AB:AB,AB32)*100</f>
        <v>75</v>
      </c>
    </row>
    <row r="33" spans="1:29" x14ac:dyDescent="0.2">
      <c r="A33">
        <v>2020</v>
      </c>
      <c r="B33" t="s">
        <v>64</v>
      </c>
      <c r="C33" t="s">
        <v>4</v>
      </c>
      <c r="D33" t="s">
        <v>65</v>
      </c>
      <c r="E33" s="2">
        <v>10</v>
      </c>
      <c r="F33">
        <v>326</v>
      </c>
      <c r="G33" t="str">
        <f>CONCATENATE((A33),"-",LEFT(B33,1),".",RIGHT(B33,LEN(B33)-FIND(" ",B33)))</f>
        <v>2020-T.Tagovailoa</v>
      </c>
      <c r="H33" t="str">
        <f>CONCATENATE((A33-1),"-",LEFT(B33,1),".",RIGHT(B33,LEN(B33)-FIND(" ",B33)))</f>
        <v>2019-T.Tagovailoa</v>
      </c>
      <c r="I33" t="str">
        <f>CONCATENATE((A33+1),"-",LEFT(B33,1),".",RIGHT(B33,LEN(B33)-FIND(" ",B33)))</f>
        <v>2021-T.Tagovailoa</v>
      </c>
      <c r="J33" s="4">
        <v>51.1</v>
      </c>
      <c r="K33" s="4">
        <f>_xlfn.XLOOKUP(G33,CPOE!M:M,CPOE!K:K)</f>
        <v>-1.2</v>
      </c>
      <c r="L33" s="6">
        <f t="shared" si="0"/>
        <v>36.299999999999997</v>
      </c>
      <c r="M33" s="3">
        <f>_xlfn.XLOOKUP(G33,CPOE!M:M,CPOE!F:F)</f>
        <v>3.4000000000000002E-2</v>
      </c>
      <c r="N33" s="6">
        <f t="shared" si="0"/>
        <v>35.5</v>
      </c>
      <c r="O33" s="3">
        <f>_xlfn.XLOOKUP(G33,CPOE!M:M,CPOE!E:E)</f>
        <v>0.05</v>
      </c>
      <c r="P33" s="6">
        <f t="shared" si="0"/>
        <v>35.099999999999994</v>
      </c>
      <c r="Q33" s="6" t="str">
        <f>IF(ISNA(_xlfn.XLOOKUP(H33,G:G,P:P)),"",_xlfn.XLOOKUP(H33,G:G,P:P))</f>
        <v/>
      </c>
      <c r="R33" s="6" t="str">
        <f t="shared" si="6"/>
        <v/>
      </c>
      <c r="S33" s="3">
        <f t="shared" si="3"/>
        <v>7.1499999999999994E-2</v>
      </c>
      <c r="T33" s="6">
        <f t="shared" si="4"/>
        <v>43.3</v>
      </c>
      <c r="U33" s="2">
        <f>_xlfn.XLOOKUP(G33,AV!Y:Y,AV!R:R)</f>
        <v>1</v>
      </c>
      <c r="V33" s="2">
        <f>_xlfn.XLOOKUP(G33,AV!Y:Y,AV!L:L)</f>
        <v>5</v>
      </c>
      <c r="W33" s="4">
        <f>V33/(F33/600)</f>
        <v>9.2024539877300615</v>
      </c>
      <c r="X33" s="2">
        <v>109</v>
      </c>
      <c r="Y33" s="6">
        <f>X33/(F33/600)</f>
        <v>200.61349693251535</v>
      </c>
      <c r="Z33" s="6">
        <f t="shared" si="2"/>
        <v>59.3</v>
      </c>
      <c r="AA33">
        <f t="shared" si="5"/>
        <v>308.47800000000007</v>
      </c>
      <c r="AB33" s="7">
        <f>AA33+Y33</f>
        <v>509.09149693251538</v>
      </c>
      <c r="AC33" s="6">
        <f>_xlfn.PERCENTRANK.INC(AB:AB,AB33)*100</f>
        <v>37.1</v>
      </c>
    </row>
    <row r="34" spans="1:29" x14ac:dyDescent="0.2">
      <c r="A34">
        <v>2020</v>
      </c>
      <c r="B34" t="s">
        <v>66</v>
      </c>
      <c r="C34" t="s">
        <v>4</v>
      </c>
      <c r="D34" t="s">
        <v>65</v>
      </c>
      <c r="E34" s="2">
        <v>9</v>
      </c>
      <c r="F34">
        <v>299</v>
      </c>
      <c r="G34" t="str">
        <f>CONCATENATE((A34),"-",LEFT(B34,1),".",RIGHT(B34,LEN(B34)-FIND(" ",B34)))</f>
        <v>2020-R.Fitzpatrick</v>
      </c>
      <c r="H34" t="str">
        <f>CONCATENATE((A34-1),"-",LEFT(B34,1),".",RIGHT(B34,LEN(B34)-FIND(" ",B34)))</f>
        <v>2019-R.Fitzpatrick</v>
      </c>
      <c r="I34" t="str">
        <f>CONCATENATE((A34+1),"-",LEFT(B34,1),".",RIGHT(B34,LEN(B34)-FIND(" ",B34)))</f>
        <v>2021-R.Fitzpatrick</v>
      </c>
      <c r="J34" s="4">
        <v>66</v>
      </c>
      <c r="K34" s="4">
        <f>_xlfn.XLOOKUP(G34,CPOE!M:M,CPOE!K:K)</f>
        <v>3.4</v>
      </c>
      <c r="L34" s="6">
        <f t="shared" si="0"/>
        <v>80</v>
      </c>
      <c r="M34" s="3">
        <f>_xlfn.XLOOKUP(G34,CPOE!M:M,CPOE!F:F)</f>
        <v>0.247</v>
      </c>
      <c r="N34" s="6">
        <f t="shared" si="0"/>
        <v>90.2</v>
      </c>
      <c r="O34" s="3">
        <f>_xlfn.XLOOKUP(G34,CPOE!M:M,CPOE!E:E)</f>
        <v>0.155</v>
      </c>
      <c r="P34" s="6">
        <f t="shared" si="0"/>
        <v>89</v>
      </c>
      <c r="Q34" s="6">
        <f>IF(ISNA(_xlfn.XLOOKUP(H34,G:G,P:P)),"",_xlfn.XLOOKUP(H34,G:G,P:P))</f>
        <v>51.1</v>
      </c>
      <c r="R34" s="6">
        <f t="shared" si="6"/>
        <v>37.9</v>
      </c>
      <c r="S34" s="3">
        <f t="shared" si="3"/>
        <v>0.155</v>
      </c>
      <c r="T34" s="6">
        <f t="shared" si="4"/>
        <v>85.1</v>
      </c>
      <c r="U34" s="2">
        <f>_xlfn.XLOOKUP(G34,AV!Y:Y,AV!R:R)</f>
        <v>16</v>
      </c>
      <c r="V34" s="2">
        <f>_xlfn.XLOOKUP(G34,AV!Y:Y,AV!L:L)</f>
        <v>7</v>
      </c>
      <c r="W34" s="4">
        <f>V34/(F34/600)</f>
        <v>14.046822742474916</v>
      </c>
      <c r="X34" s="2">
        <v>151</v>
      </c>
      <c r="Y34" s="6">
        <f>X34/(F34/600)</f>
        <v>303.01003344481603</v>
      </c>
      <c r="Z34" s="6">
        <f t="shared" si="2"/>
        <v>73</v>
      </c>
      <c r="AA34">
        <f t="shared" si="5"/>
        <v>956.28180000000009</v>
      </c>
      <c r="AB34" s="7">
        <f>AA34+Y34</f>
        <v>1259.2918334448161</v>
      </c>
      <c r="AC34" s="6">
        <f>_xlfn.PERCENTRANK.INC(AB:AB,AB34)*100</f>
        <v>89.8</v>
      </c>
    </row>
    <row r="35" spans="1:29" x14ac:dyDescent="0.2">
      <c r="A35">
        <v>2020</v>
      </c>
      <c r="B35" t="s">
        <v>67</v>
      </c>
      <c r="C35" t="s">
        <v>4</v>
      </c>
      <c r="D35" t="s">
        <v>68</v>
      </c>
      <c r="E35" s="2">
        <v>8</v>
      </c>
      <c r="F35">
        <v>277</v>
      </c>
      <c r="G35" t="str">
        <f>CONCATENATE((A35),"-",LEFT(B35,1),".",RIGHT(B35,LEN(B35)-FIND(" ",B35)))</f>
        <v>2020-A.Smith</v>
      </c>
      <c r="H35" t="str">
        <f>CONCATENATE((A35-1),"-",LEFT(B35,1),".",RIGHT(B35,LEN(B35)-FIND(" ",B35)))</f>
        <v>2019-A.Smith</v>
      </c>
      <c r="I35" t="str">
        <f>CONCATENATE((A35+1),"-",LEFT(B35,1),".",RIGHT(B35,LEN(B35)-FIND(" ",B35)))</f>
        <v>2021-A.Smith</v>
      </c>
      <c r="J35" s="4">
        <v>26.1</v>
      </c>
      <c r="K35" s="4">
        <f>_xlfn.XLOOKUP(G35,CPOE!M:M,CPOE!K:K)</f>
        <v>-0.8</v>
      </c>
      <c r="L35" s="6">
        <f t="shared" si="0"/>
        <v>42.5</v>
      </c>
      <c r="M35" s="3">
        <f>_xlfn.XLOOKUP(G35,CPOE!M:M,CPOE!F:F)</f>
        <v>-7.9000000000000001E-2</v>
      </c>
      <c r="N35" s="6">
        <f t="shared" si="0"/>
        <v>12.1</v>
      </c>
      <c r="O35" s="3">
        <f>_xlfn.XLOOKUP(G35,CPOE!M:M,CPOE!E:E)</f>
        <v>2.1999999999999999E-2</v>
      </c>
      <c r="P35" s="6">
        <f t="shared" si="0"/>
        <v>19.900000000000002</v>
      </c>
      <c r="Q35" s="6" t="str">
        <f>IF(ISNA(_xlfn.XLOOKUP(H35,G:G,P:P)),"",_xlfn.XLOOKUP(H35,G:G,P:P))</f>
        <v/>
      </c>
      <c r="R35" s="6" t="str">
        <f t="shared" si="6"/>
        <v/>
      </c>
      <c r="S35" s="3">
        <f t="shared" si="3"/>
        <v>2.1999999999999999E-2</v>
      </c>
      <c r="T35" s="6">
        <f t="shared" si="4"/>
        <v>18.3</v>
      </c>
      <c r="U35" s="2">
        <f>_xlfn.XLOOKUP(G35,AV!Y:Y,AV!R:R)</f>
        <v>14</v>
      </c>
      <c r="V35" s="2">
        <f>_xlfn.XLOOKUP(G35,AV!Y:Y,AV!L:L)</f>
        <v>0</v>
      </c>
      <c r="W35" s="4">
        <f>V35/(F35/600)</f>
        <v>0</v>
      </c>
      <c r="X35" s="2">
        <v>3</v>
      </c>
      <c r="Y35" s="6">
        <f>X35/(F35/600)</f>
        <v>6.4981949458483754</v>
      </c>
      <c r="Z35" s="6">
        <f t="shared" si="2"/>
        <v>5.8000000000000007</v>
      </c>
      <c r="AA35">
        <f t="shared" si="5"/>
        <v>135.73032000000001</v>
      </c>
      <c r="AB35" s="7">
        <f>AA35+Y35</f>
        <v>142.22851494584839</v>
      </c>
      <c r="AC35" s="6">
        <f>_xlfn.PERCENTRANK.INC(AB:AB,AB35)*100</f>
        <v>9.3000000000000007</v>
      </c>
    </row>
    <row r="36" spans="1:29" x14ac:dyDescent="0.2">
      <c r="A36">
        <v>2020</v>
      </c>
      <c r="B36" t="s">
        <v>69</v>
      </c>
      <c r="C36" t="s">
        <v>4</v>
      </c>
      <c r="D36" t="s">
        <v>68</v>
      </c>
      <c r="E36" s="2">
        <v>7</v>
      </c>
      <c r="F36">
        <v>269</v>
      </c>
      <c r="G36" t="str">
        <f>CONCATENATE((A36),"-",LEFT(B36,1),".",RIGHT(B36,LEN(B36)-FIND(" ",B36)))</f>
        <v>2020-D.Haskins</v>
      </c>
      <c r="H36" t="str">
        <f>CONCATENATE((A36-1),"-",LEFT(B36,1),".",RIGHT(B36,LEN(B36)-FIND(" ",B36)))</f>
        <v>2019-D.Haskins</v>
      </c>
      <c r="I36" t="str">
        <f>CONCATENATE((A36+1),"-",LEFT(B36,1),".",RIGHT(B36,LEN(B36)-FIND(" ",B36)))</f>
        <v>2021-D.Haskins</v>
      </c>
      <c r="J36" s="4">
        <v>10.5</v>
      </c>
      <c r="K36" s="4">
        <f>_xlfn.XLOOKUP(G36,CPOE!M:M,CPOE!K:K)</f>
        <v>-5.5</v>
      </c>
      <c r="L36" s="6">
        <f t="shared" si="0"/>
        <v>10.9</v>
      </c>
      <c r="M36" s="3">
        <f>_xlfn.XLOOKUP(G36,CPOE!M:M,CPOE!F:F)</f>
        <v>-8.5000000000000006E-2</v>
      </c>
      <c r="N36" s="6">
        <f t="shared" si="0"/>
        <v>10.9</v>
      </c>
      <c r="O36" s="3">
        <f>_xlfn.XLOOKUP(G36,CPOE!M:M,CPOE!E:E)</f>
        <v>-4.0000000000000001E-3</v>
      </c>
      <c r="P36" s="6">
        <f t="shared" si="0"/>
        <v>7.3999999999999995</v>
      </c>
      <c r="Q36" s="6">
        <f>IF(ISNA(_xlfn.XLOOKUP(H36,G:G,P:P)),"",_xlfn.XLOOKUP(H36,G:G,P:P))</f>
        <v>8.2000000000000011</v>
      </c>
      <c r="R36" s="6">
        <f t="shared" si="6"/>
        <v>-0.8000000000000016</v>
      </c>
      <c r="S36" s="3">
        <f t="shared" si="3"/>
        <v>-5.7200000000000003E-3</v>
      </c>
      <c r="T36" s="6">
        <f t="shared" si="4"/>
        <v>7.3999999999999995</v>
      </c>
      <c r="U36" s="2">
        <f>_xlfn.XLOOKUP(G36,AV!Y:Y,AV!R:R)</f>
        <v>2</v>
      </c>
      <c r="V36" s="2">
        <f>_xlfn.XLOOKUP(G36,AV!Y:Y,AV!L:L)</f>
        <v>0</v>
      </c>
      <c r="W36" s="4">
        <f>V36/(F36/600)</f>
        <v>0</v>
      </c>
      <c r="X36" s="2">
        <v>46</v>
      </c>
      <c r="Y36" s="6">
        <f>X36/(F36/600)</f>
        <v>102.60223048327138</v>
      </c>
      <c r="Z36" s="6">
        <f t="shared" si="2"/>
        <v>38.6</v>
      </c>
      <c r="AA36">
        <f t="shared" si="5"/>
        <v>-24.678240000000002</v>
      </c>
      <c r="AB36" s="7">
        <f>AA36+Y36</f>
        <v>77.923990483271382</v>
      </c>
      <c r="AC36" s="6">
        <f>_xlfn.PERCENTRANK.INC(AB:AB,AB36)*100</f>
        <v>6.6000000000000005</v>
      </c>
    </row>
    <row r="37" spans="1:29" x14ac:dyDescent="0.2">
      <c r="A37">
        <v>2020</v>
      </c>
      <c r="B37" t="s">
        <v>70</v>
      </c>
      <c r="C37" t="s">
        <v>4</v>
      </c>
      <c r="D37" t="s">
        <v>58</v>
      </c>
      <c r="E37" s="2">
        <v>5</v>
      </c>
      <c r="F37">
        <v>240</v>
      </c>
      <c r="G37" t="str">
        <f>CONCATENATE((A37),"-",LEFT(B37,1),".",RIGHT(B37,LEN(B37)-FIND(" ",B37)))</f>
        <v>2020-D.Prescott</v>
      </c>
      <c r="H37" t="str">
        <f>CONCATENATE((A37-1),"-",LEFT(B37,1),".",RIGHT(B37,LEN(B37)-FIND(" ",B37)))</f>
        <v>2019-D.Prescott</v>
      </c>
      <c r="I37" t="str">
        <f>CONCATENATE((A37+1),"-",LEFT(B37,1),".",RIGHT(B37,LEN(B37)-FIND(" ",B37)))</f>
        <v>2021-D.Prescott</v>
      </c>
      <c r="J37" s="4">
        <v>92.100000000000009</v>
      </c>
      <c r="K37" s="4">
        <f>_xlfn.XLOOKUP(G37,CPOE!M:M,CPOE!K:K)</f>
        <v>0.3</v>
      </c>
      <c r="L37" s="6">
        <f t="shared" si="0"/>
        <v>53.1</v>
      </c>
      <c r="M37" s="3">
        <f>_xlfn.XLOOKUP(G37,CPOE!M:M,CPOE!F:F)</f>
        <v>0.192</v>
      </c>
      <c r="N37" s="6">
        <f t="shared" si="0"/>
        <v>79.600000000000009</v>
      </c>
      <c r="O37" s="3">
        <f>_xlfn.XLOOKUP(G37,CPOE!M:M,CPOE!E:E)</f>
        <v>0.11700000000000001</v>
      </c>
      <c r="P37" s="6">
        <f t="shared" si="0"/>
        <v>73</v>
      </c>
      <c r="Q37" s="6">
        <f>IF(ISNA(_xlfn.XLOOKUP(H37,G:G,P:P)),"",_xlfn.XLOOKUP(H37,G:G,P:P))</f>
        <v>82</v>
      </c>
      <c r="R37" s="6">
        <f t="shared" si="6"/>
        <v>-9</v>
      </c>
      <c r="S37" s="3">
        <f t="shared" si="3"/>
        <v>0.11700000000000001</v>
      </c>
      <c r="T37" s="6">
        <f t="shared" si="4"/>
        <v>68.300000000000011</v>
      </c>
      <c r="U37" s="2">
        <f>_xlfn.XLOOKUP(G37,AV!Y:Y,AV!R:R)</f>
        <v>5</v>
      </c>
      <c r="V37" s="2">
        <f>_xlfn.XLOOKUP(G37,AV!Y:Y,AV!L:L)</f>
        <v>6</v>
      </c>
      <c r="W37" s="4">
        <f>V37/(F37/600)</f>
        <v>15</v>
      </c>
      <c r="X37" s="2">
        <v>93</v>
      </c>
      <c r="Y37" s="6">
        <f>X37/(F37/600)</f>
        <v>232.5</v>
      </c>
      <c r="Z37" s="6">
        <f t="shared" si="2"/>
        <v>63.6</v>
      </c>
      <c r="AA37">
        <f t="shared" si="5"/>
        <v>721.83852000000013</v>
      </c>
      <c r="AB37" s="7">
        <f>AA37+Y37</f>
        <v>954.33852000000013</v>
      </c>
      <c r="AC37" s="6">
        <f>_xlfn.PERCENTRANK.INC(AB:AB,AB37)*100</f>
        <v>74.599999999999994</v>
      </c>
    </row>
    <row r="38" spans="1:29" x14ac:dyDescent="0.2">
      <c r="A38">
        <v>2020</v>
      </c>
      <c r="B38" t="s">
        <v>71</v>
      </c>
      <c r="C38" t="s">
        <v>4</v>
      </c>
      <c r="D38" t="s">
        <v>56</v>
      </c>
      <c r="E38" s="2">
        <v>5</v>
      </c>
      <c r="F38">
        <v>192</v>
      </c>
      <c r="G38" t="str">
        <f>CONCATENATE((A38),"-",LEFT(B38,1),".",RIGHT(B38,LEN(B38)-FIND(" ",B38)))</f>
        <v>2020-M.Glennon</v>
      </c>
      <c r="H38" t="str">
        <f>CONCATENATE((A38-1),"-",LEFT(B38,1),".",RIGHT(B38,LEN(B38)-FIND(" ",B38)))</f>
        <v>2019-M.Glennon</v>
      </c>
      <c r="I38" t="str">
        <f>CONCATENATE((A38+1),"-",LEFT(B38,1),".",RIGHT(B38,LEN(B38)-FIND(" ",B38)))</f>
        <v>2021-M.Glennon</v>
      </c>
      <c r="J38" s="4">
        <v>19.900000000000002</v>
      </c>
      <c r="K38" s="4">
        <f>_xlfn.XLOOKUP(G38,CPOE!M:M,CPOE!K:K)</f>
        <v>-3.7</v>
      </c>
      <c r="L38" s="6">
        <f t="shared" si="0"/>
        <v>17.5</v>
      </c>
      <c r="M38" s="3">
        <f>_xlfn.XLOOKUP(G38,CPOE!M:M,CPOE!F:F)</f>
        <v>-0.09</v>
      </c>
      <c r="N38" s="6">
        <f t="shared" si="0"/>
        <v>10.100000000000001</v>
      </c>
      <c r="O38" s="3">
        <f>_xlfn.XLOOKUP(G38,CPOE!M:M,CPOE!E:E)</f>
        <v>6.0000000000000001E-3</v>
      </c>
      <c r="P38" s="6">
        <f t="shared" si="0"/>
        <v>10.5</v>
      </c>
      <c r="Q38" s="6" t="str">
        <f>IF(ISNA(_xlfn.XLOOKUP(H38,G:G,P:P)),"",_xlfn.XLOOKUP(H38,G:G,P:P))</f>
        <v/>
      </c>
      <c r="R38" s="6" t="str">
        <f t="shared" si="6"/>
        <v/>
      </c>
      <c r="S38" s="3">
        <f t="shared" si="3"/>
        <v>6.0000000000000001E-3</v>
      </c>
      <c r="T38" s="6">
        <f t="shared" si="4"/>
        <v>10.5</v>
      </c>
      <c r="U38" s="2">
        <f>_xlfn.XLOOKUP(G38,AV!Y:Y,AV!R:R)</f>
        <v>7</v>
      </c>
      <c r="V38" s="2">
        <f>_xlfn.XLOOKUP(G38,AV!Y:Y,AV!L:L)</f>
        <v>0</v>
      </c>
      <c r="W38" s="4">
        <f>V38/(F38/600)</f>
        <v>0</v>
      </c>
      <c r="X38" s="2">
        <v>17</v>
      </c>
      <c r="Y38" s="6">
        <f>X38/(F38/600)</f>
        <v>53.125</v>
      </c>
      <c r="Z38" s="6">
        <f t="shared" si="2"/>
        <v>23.400000000000002</v>
      </c>
      <c r="AA38">
        <f t="shared" si="5"/>
        <v>37.017360000000004</v>
      </c>
      <c r="AB38" s="7">
        <f>AA38+Y38</f>
        <v>90.142359999999996</v>
      </c>
      <c r="AC38" s="6">
        <f>_xlfn.PERCENTRANK.INC(AB:AB,AB38)*100</f>
        <v>7.0000000000000009</v>
      </c>
    </row>
    <row r="39" spans="1:29" x14ac:dyDescent="0.2">
      <c r="A39">
        <v>2020</v>
      </c>
      <c r="B39" t="s">
        <v>72</v>
      </c>
      <c r="C39" t="s">
        <v>4</v>
      </c>
      <c r="D39" t="s">
        <v>43</v>
      </c>
      <c r="E39" s="2">
        <v>10</v>
      </c>
      <c r="F39">
        <v>185</v>
      </c>
      <c r="G39" t="str">
        <f>CONCATENATE((A39),"-",LEFT(B39,1),".",RIGHT(B39,LEN(B39)-FIND(" ",B39)))</f>
        <v>2020-J.Hurts</v>
      </c>
      <c r="H39" t="str">
        <f>CONCATENATE((A39-1),"-",LEFT(B39,1),".",RIGHT(B39,LEN(B39)-FIND(" ",B39)))</f>
        <v>2019-J.Hurts</v>
      </c>
      <c r="I39" t="str">
        <f>CONCATENATE((A39+1),"-",LEFT(B39,1),".",RIGHT(B39,LEN(B39)-FIND(" ",B39)))</f>
        <v>2021-J.Hurts</v>
      </c>
      <c r="J39" s="4">
        <v>16</v>
      </c>
      <c r="K39" s="4">
        <f>_xlfn.XLOOKUP(G39,CPOE!M:M,CPOE!K:K)</f>
        <v>-8.3000000000000007</v>
      </c>
      <c r="L39" s="6">
        <f t="shared" si="0"/>
        <v>3.5000000000000004</v>
      </c>
      <c r="M39" s="3">
        <f>_xlfn.XLOOKUP(G39,CPOE!M:M,CPOE!F:F)</f>
        <v>5.8999999999999997E-2</v>
      </c>
      <c r="N39" s="6">
        <f t="shared" si="0"/>
        <v>41.4</v>
      </c>
      <c r="O39" s="3">
        <f>_xlfn.XLOOKUP(G39,CPOE!M:M,CPOE!E:E)</f>
        <v>0.02</v>
      </c>
      <c r="P39" s="6">
        <f t="shared" si="0"/>
        <v>17.899999999999999</v>
      </c>
      <c r="Q39" s="6" t="str">
        <f>IF(ISNA(_xlfn.XLOOKUP(H39,G:G,P:P)),"",_xlfn.XLOOKUP(H39,G:G,P:P))</f>
        <v/>
      </c>
      <c r="R39" s="6" t="str">
        <f t="shared" si="6"/>
        <v/>
      </c>
      <c r="S39" s="3">
        <f t="shared" si="3"/>
        <v>2.86E-2</v>
      </c>
      <c r="T39" s="6">
        <f t="shared" si="4"/>
        <v>22.2</v>
      </c>
      <c r="U39" s="2">
        <f>_xlfn.XLOOKUP(G39,AV!Y:Y,AV!R:R)</f>
        <v>1</v>
      </c>
      <c r="V39" s="2">
        <f>_xlfn.XLOOKUP(G39,AV!Y:Y,AV!L:L)</f>
        <v>4</v>
      </c>
      <c r="W39" s="4">
        <f>V39/(F39/600)</f>
        <v>12.972972972972972</v>
      </c>
      <c r="X39" s="2">
        <v>349</v>
      </c>
      <c r="Y39" s="6">
        <f>X39/(F39/600)</f>
        <v>1131.8918918918919</v>
      </c>
      <c r="Z39" s="6">
        <f t="shared" si="2"/>
        <v>98.8</v>
      </c>
      <c r="AA39">
        <f t="shared" si="5"/>
        <v>123.39120000000001</v>
      </c>
      <c r="AB39" s="7">
        <f>AA39+Y39</f>
        <v>1255.2830918918919</v>
      </c>
      <c r="AC39" s="6">
        <f>_xlfn.PERCENTRANK.INC(AB:AB,AB39)*100</f>
        <v>89.4</v>
      </c>
    </row>
    <row r="40" spans="1:29" x14ac:dyDescent="0.2">
      <c r="A40">
        <v>2020</v>
      </c>
      <c r="B40" t="s">
        <v>73</v>
      </c>
      <c r="C40" t="s">
        <v>4</v>
      </c>
      <c r="D40" t="s">
        <v>49</v>
      </c>
      <c r="E40" s="2">
        <v>5</v>
      </c>
      <c r="F40">
        <v>155</v>
      </c>
      <c r="G40" t="str">
        <f>CONCATENATE((A40),"-",LEFT(B40,1),".",RIGHT(B40,LEN(B40)-FIND(" ",B40)))</f>
        <v>2020-B.Allen</v>
      </c>
      <c r="H40" t="str">
        <f>CONCATENATE((A40-1),"-",LEFT(B40,1),".",RIGHT(B40,LEN(B40)-FIND(" ",B40)))</f>
        <v>2019-B.Allen</v>
      </c>
      <c r="I40" t="str">
        <f>CONCATENATE((A40+1),"-",LEFT(B40,1),".",RIGHT(B40,LEN(B40)-FIND(" ",B40)))</f>
        <v>2021-B.Allen</v>
      </c>
      <c r="J40" s="4">
        <v>25</v>
      </c>
      <c r="K40" s="4">
        <f>_xlfn.XLOOKUP(G40,CPOE!M:M,CPOE!K:K)</f>
        <v>-3.6</v>
      </c>
      <c r="L40" s="6">
        <f t="shared" si="0"/>
        <v>18.7</v>
      </c>
      <c r="M40" s="3">
        <f>_xlfn.XLOOKUP(G40,CPOE!M:M,CPOE!F:F)</f>
        <v>-2.7E-2</v>
      </c>
      <c r="N40" s="6">
        <f t="shared" si="0"/>
        <v>20.7</v>
      </c>
      <c r="O40" s="3">
        <f>_xlfn.XLOOKUP(G40,CPOE!M:M,CPOE!E:E)</f>
        <v>1.7000000000000001E-2</v>
      </c>
      <c r="P40" s="6">
        <f t="shared" si="0"/>
        <v>16</v>
      </c>
      <c r="Q40" s="6" t="str">
        <f>IF(ISNA(_xlfn.XLOOKUP(H40,G:G,P:P)),"",_xlfn.XLOOKUP(H40,G:G,P:P))</f>
        <v/>
      </c>
      <c r="R40" s="6" t="str">
        <f t="shared" si="6"/>
        <v/>
      </c>
      <c r="S40" s="3">
        <f t="shared" si="3"/>
        <v>2.4310000000000002E-2</v>
      </c>
      <c r="T40" s="6">
        <f t="shared" si="4"/>
        <v>19.5</v>
      </c>
      <c r="U40" s="2">
        <f>_xlfn.XLOOKUP(G40,AV!Y:Y,AV!R:R)</f>
        <v>2</v>
      </c>
      <c r="V40" s="2">
        <f>_xlfn.XLOOKUP(G40,AV!Y:Y,AV!L:L)</f>
        <v>2</v>
      </c>
      <c r="W40" s="4">
        <f>V40/(F40/600)</f>
        <v>7.7419354838709671</v>
      </c>
      <c r="X40" s="2">
        <v>27</v>
      </c>
      <c r="Y40" s="6">
        <f>X40/(F40/600)</f>
        <v>104.51612903225805</v>
      </c>
      <c r="Z40" s="6">
        <f t="shared" si="2"/>
        <v>39.4</v>
      </c>
      <c r="AA40">
        <f t="shared" si="5"/>
        <v>104.88252000000001</v>
      </c>
      <c r="AB40" s="7">
        <f>AA40+Y40</f>
        <v>209.39864903225805</v>
      </c>
      <c r="AC40" s="6">
        <f>_xlfn.PERCENTRANK.INC(AB:AB,AB40)*100</f>
        <v>11.700000000000001</v>
      </c>
    </row>
    <row r="41" spans="1:29" x14ac:dyDescent="0.2">
      <c r="A41">
        <v>2020</v>
      </c>
      <c r="B41" t="s">
        <v>74</v>
      </c>
      <c r="C41" t="s">
        <v>4</v>
      </c>
      <c r="D41" t="s">
        <v>60</v>
      </c>
      <c r="E41" s="2">
        <v>6</v>
      </c>
      <c r="F41">
        <v>155</v>
      </c>
      <c r="G41" t="str">
        <f>CONCATENATE((A41),"-",LEFT(B41,1),".",RIGHT(B41,LEN(B41)-FIND(" ",B41)))</f>
        <v>2020-J.Garoppolo</v>
      </c>
      <c r="H41" t="str">
        <f>CONCATENATE((A41-1),"-",LEFT(B41,1),".",RIGHT(B41,LEN(B41)-FIND(" ",B41)))</f>
        <v>2019-J.Garoppolo</v>
      </c>
      <c r="I41" t="str">
        <f>CONCATENATE((A41+1),"-",LEFT(B41,1),".",RIGHT(B41,LEN(B41)-FIND(" ",B41)))</f>
        <v>2021-J.Garoppolo</v>
      </c>
      <c r="J41" s="4">
        <v>30.8</v>
      </c>
      <c r="K41" s="4">
        <f>_xlfn.XLOOKUP(G41,CPOE!M:M,CPOE!K:K)</f>
        <v>0.2</v>
      </c>
      <c r="L41" s="6">
        <f t="shared" si="0"/>
        <v>51.9</v>
      </c>
      <c r="M41" s="3">
        <f>_xlfn.XLOOKUP(G41,CPOE!M:M,CPOE!F:F)</f>
        <v>0.20100000000000001</v>
      </c>
      <c r="N41" s="6">
        <f t="shared" si="0"/>
        <v>81.599999999999994</v>
      </c>
      <c r="O41" s="3">
        <f>_xlfn.XLOOKUP(G41,CPOE!M:M,CPOE!E:E)</f>
        <v>0.121</v>
      </c>
      <c r="P41" s="6">
        <f t="shared" si="0"/>
        <v>75.3</v>
      </c>
      <c r="Q41" s="6">
        <f>IF(ISNA(_xlfn.XLOOKUP(H41,G:G,P:P)),"",_xlfn.XLOOKUP(H41,G:G,P:P))</f>
        <v>80.800000000000011</v>
      </c>
      <c r="R41" s="6">
        <f t="shared" si="6"/>
        <v>-5.5000000000000142</v>
      </c>
      <c r="S41" s="3">
        <f t="shared" si="3"/>
        <v>0.121</v>
      </c>
      <c r="T41" s="6">
        <f t="shared" si="4"/>
        <v>70.3</v>
      </c>
      <c r="U41" s="2">
        <f>_xlfn.XLOOKUP(G41,AV!Y:Y,AV!R:R)</f>
        <v>7</v>
      </c>
      <c r="V41" s="2">
        <f>_xlfn.XLOOKUP(G41,AV!Y:Y,AV!L:L)</f>
        <v>3</v>
      </c>
      <c r="W41" s="4">
        <f>V41/(F41/600)</f>
        <v>11.61290322580645</v>
      </c>
      <c r="X41" s="2">
        <v>25</v>
      </c>
      <c r="Y41" s="6">
        <f>X41/(F41/600)</f>
        <v>96.774193548387089</v>
      </c>
      <c r="Z41" s="6">
        <f t="shared" si="2"/>
        <v>37.799999999999997</v>
      </c>
      <c r="AA41">
        <f t="shared" si="5"/>
        <v>746.51675999999998</v>
      </c>
      <c r="AB41" s="7">
        <f>AA41+Y41</f>
        <v>843.29095354838705</v>
      </c>
      <c r="AC41" s="6">
        <f>_xlfn.PERCENTRANK.INC(AB:AB,AB41)*100</f>
        <v>64.8</v>
      </c>
    </row>
    <row r="42" spans="1:29" x14ac:dyDescent="0.2">
      <c r="A42">
        <v>2020</v>
      </c>
      <c r="B42" t="s">
        <v>76</v>
      </c>
      <c r="C42" t="s">
        <v>4</v>
      </c>
      <c r="D42" t="s">
        <v>51</v>
      </c>
      <c r="E42" s="2">
        <v>5</v>
      </c>
      <c r="F42">
        <v>146</v>
      </c>
      <c r="G42" t="str">
        <f>CONCATENATE((A42),"-",LEFT(B42,1),".",RIGHT(B42,LEN(B42)-FIND(" ",B42)))</f>
        <v>2020-J.Flacco</v>
      </c>
      <c r="H42" t="str">
        <f>CONCATENATE((A42-1),"-",LEFT(B42,1),".",RIGHT(B42,LEN(B42)-FIND(" ",B42)))</f>
        <v>2019-J.Flacco</v>
      </c>
      <c r="I42" t="str">
        <f>CONCATENATE((A42+1),"-",LEFT(B42,1),".",RIGHT(B42,LEN(B42)-FIND(" ",B42)))</f>
        <v>2021-J.Flacco</v>
      </c>
      <c r="J42" s="4">
        <v>28.9</v>
      </c>
      <c r="K42" s="4">
        <f>_xlfn.XLOOKUP(G42,CPOE!M:M,CPOE!K:K)</f>
        <v>-2.2999999999999998</v>
      </c>
      <c r="L42" s="6">
        <f t="shared" si="0"/>
        <v>27.700000000000003</v>
      </c>
      <c r="M42" s="3">
        <f>_xlfn.XLOOKUP(G42,CPOE!M:M,CPOE!F:F)</f>
        <v>2.5000000000000001E-2</v>
      </c>
      <c r="N42" s="6">
        <f t="shared" si="0"/>
        <v>33.200000000000003</v>
      </c>
      <c r="O42" s="3">
        <f>_xlfn.XLOOKUP(G42,CPOE!M:M,CPOE!E:E)</f>
        <v>4.1000000000000002E-2</v>
      </c>
      <c r="P42" s="6">
        <f t="shared" si="0"/>
        <v>32.800000000000004</v>
      </c>
      <c r="Q42" s="6">
        <f>IF(ISNA(_xlfn.XLOOKUP(H42,G:G,P:P)),"",_xlfn.XLOOKUP(H42,G:G,P:P))</f>
        <v>27.700000000000003</v>
      </c>
      <c r="R42" s="6">
        <f t="shared" si="6"/>
        <v>5.1000000000000014</v>
      </c>
      <c r="S42" s="3">
        <f t="shared" si="3"/>
        <v>4.1000000000000002E-2</v>
      </c>
      <c r="T42" s="6">
        <f t="shared" si="4"/>
        <v>29.599999999999998</v>
      </c>
      <c r="U42" s="2">
        <f>_xlfn.XLOOKUP(G42,AV!Y:Y,AV!R:R)</f>
        <v>13</v>
      </c>
      <c r="V42" s="2">
        <f>_xlfn.XLOOKUP(G42,AV!Y:Y,AV!L:L)</f>
        <v>2</v>
      </c>
      <c r="W42" s="4">
        <f>V42/(F42/600)</f>
        <v>8.2191780821917799</v>
      </c>
      <c r="X42" s="2">
        <v>22</v>
      </c>
      <c r="Y42" s="6">
        <f>X42/(F42/600)</f>
        <v>90.410958904109577</v>
      </c>
      <c r="Z42" s="6">
        <f t="shared" si="2"/>
        <v>35.9</v>
      </c>
      <c r="AA42">
        <f t="shared" si="5"/>
        <v>252.95196000000001</v>
      </c>
      <c r="AB42" s="7">
        <f>AA42+Y42</f>
        <v>343.36291890410962</v>
      </c>
      <c r="AC42" s="6">
        <f>_xlfn.PERCENTRANK.INC(AB:AB,AB42)*100</f>
        <v>21.4</v>
      </c>
    </row>
    <row r="43" spans="1:29" x14ac:dyDescent="0.2">
      <c r="A43">
        <v>2020</v>
      </c>
      <c r="B43" t="s">
        <v>77</v>
      </c>
      <c r="C43" t="s">
        <v>4</v>
      </c>
      <c r="D43" t="s">
        <v>56</v>
      </c>
      <c r="E43" s="2">
        <v>3</v>
      </c>
      <c r="F43">
        <v>118</v>
      </c>
      <c r="G43" t="str">
        <f>CONCATENATE((A43),"-",LEFT(B43,1),".",RIGHT(B43,LEN(B43)-FIND(" ",B43)))</f>
        <v>2020-J.Luton</v>
      </c>
      <c r="H43" t="str">
        <f>CONCATENATE((A43-1),"-",LEFT(B43,1),".",RIGHT(B43,LEN(B43)-FIND(" ",B43)))</f>
        <v>2019-J.Luton</v>
      </c>
      <c r="I43" t="str">
        <f>CONCATENATE((A43+1),"-",LEFT(B43,1),".",RIGHT(B43,LEN(B43)-FIND(" ",B43)))</f>
        <v>2021-J.Luton</v>
      </c>
      <c r="J43" s="4">
        <v>7.3999999999999995</v>
      </c>
      <c r="K43" s="4">
        <f>_xlfn.XLOOKUP(G43,CPOE!M:M,CPOE!K:K)</f>
        <v>-10.5</v>
      </c>
      <c r="L43" s="6">
        <f t="shared" si="0"/>
        <v>2.2999999999999998</v>
      </c>
      <c r="M43" s="3">
        <f>_xlfn.XLOOKUP(G43,CPOE!M:M,CPOE!F:F)</f>
        <v>-0.23899999999999999</v>
      </c>
      <c r="N43" s="6">
        <f t="shared" si="0"/>
        <v>2.2999999999999998</v>
      </c>
      <c r="O43" s="3">
        <f>_xlfn.XLOOKUP(G43,CPOE!M:M,CPOE!E:E)</f>
        <v>-3.1E-2</v>
      </c>
      <c r="P43" s="6">
        <f t="shared" si="0"/>
        <v>2.7</v>
      </c>
      <c r="Q43" s="6" t="str">
        <f>IF(ISNA(_xlfn.XLOOKUP(H43,G:G,P:P)),"",_xlfn.XLOOKUP(H43,G:G,P:P))</f>
        <v/>
      </c>
      <c r="R43" s="6" t="str">
        <f t="shared" si="6"/>
        <v/>
      </c>
      <c r="S43" s="3">
        <f t="shared" si="3"/>
        <v>-4.4329999999999994E-2</v>
      </c>
      <c r="T43" s="6">
        <f t="shared" si="4"/>
        <v>1.9</v>
      </c>
      <c r="U43" s="2">
        <f>_xlfn.XLOOKUP(G43,AV!Y:Y,AV!R:R)</f>
        <v>1</v>
      </c>
      <c r="V43" s="2">
        <f>_xlfn.XLOOKUP(G43,AV!Y:Y,AV!L:L)</f>
        <v>1</v>
      </c>
      <c r="W43" s="4">
        <f>V43/(F43/600)</f>
        <v>5.0847457627118651</v>
      </c>
      <c r="X43" s="2">
        <v>13</v>
      </c>
      <c r="Y43" s="6">
        <f>X43/(F43/600)</f>
        <v>66.101694915254242</v>
      </c>
      <c r="Z43" s="6">
        <f t="shared" si="2"/>
        <v>27.700000000000003</v>
      </c>
      <c r="AA43">
        <f t="shared" si="5"/>
        <v>-191.25636</v>
      </c>
      <c r="AB43" s="7">
        <f>AA43+Y43</f>
        <v>-125.15466508474576</v>
      </c>
      <c r="AC43" s="6">
        <f>_xlfn.PERCENTRANK.INC(AB:AB,AB43)*100</f>
        <v>1.0999999999999999</v>
      </c>
    </row>
    <row r="44" spans="1:29" x14ac:dyDescent="0.2">
      <c r="A44">
        <v>2020</v>
      </c>
      <c r="B44" t="s">
        <v>78</v>
      </c>
      <c r="C44" t="s">
        <v>4</v>
      </c>
      <c r="D44" t="s">
        <v>60</v>
      </c>
      <c r="E44" s="2">
        <v>6</v>
      </c>
      <c r="F44">
        <v>114</v>
      </c>
      <c r="G44" t="str">
        <f>CONCATENATE((A44),"-",LEFT(B44,1),".",RIGHT(B44,LEN(B44)-FIND(" ",B44)))</f>
        <v>2020-C.Beathard</v>
      </c>
      <c r="H44" t="str">
        <f>CONCATENATE((A44-1),"-",LEFT(B44,1),".",RIGHT(B44,LEN(B44)-FIND(" ",B44)))</f>
        <v>2019-C.Beathard</v>
      </c>
      <c r="I44" t="str">
        <f>CONCATENATE((A44+1),"-",LEFT(B44,1),".",RIGHT(B44,LEN(B44)-FIND(" ",B44)))</f>
        <v>2021-C.Beathard</v>
      </c>
      <c r="J44" s="4">
        <v>99.6</v>
      </c>
      <c r="K44" s="4">
        <f>_xlfn.XLOOKUP(G44,CPOE!M:M,CPOE!K:K)</f>
        <v>-1</v>
      </c>
      <c r="L44" s="6">
        <f t="shared" si="0"/>
        <v>39.4</v>
      </c>
      <c r="M44" s="3">
        <f>_xlfn.XLOOKUP(G44,CPOE!M:M,CPOE!F:F)</f>
        <v>0.10199999999999999</v>
      </c>
      <c r="N44" s="6">
        <f t="shared" si="0"/>
        <v>54.6</v>
      </c>
      <c r="O44" s="3">
        <f>_xlfn.XLOOKUP(G44,CPOE!M:M,CPOE!E:E)</f>
        <v>7.5999999999999998E-2</v>
      </c>
      <c r="P44" s="6">
        <f t="shared" si="0"/>
        <v>49.6</v>
      </c>
      <c r="Q44" s="6" t="str">
        <f>IF(ISNA(_xlfn.XLOOKUP(H44,G:G,P:P)),"",_xlfn.XLOOKUP(H44,G:G,P:P))</f>
        <v/>
      </c>
      <c r="R44" s="6" t="str">
        <f t="shared" si="6"/>
        <v/>
      </c>
      <c r="S44" s="3">
        <f t="shared" si="3"/>
        <v>7.5999999999999998E-2</v>
      </c>
      <c r="T44" s="6">
        <f t="shared" si="4"/>
        <v>48</v>
      </c>
      <c r="U44" s="2">
        <f>_xlfn.XLOOKUP(G44,AV!Y:Y,AV!R:R)</f>
        <v>3</v>
      </c>
      <c r="V44" s="2">
        <f>_xlfn.XLOOKUP(G44,AV!Y:Y,AV!L:L)</f>
        <v>2</v>
      </c>
      <c r="W44" s="4">
        <f>V44/(F44/600)</f>
        <v>10.526315789473685</v>
      </c>
      <c r="X44" s="2">
        <v>28</v>
      </c>
      <c r="Y44" s="6">
        <f>X44/(F44/600)</f>
        <v>147.36842105263159</v>
      </c>
      <c r="Z44" s="6">
        <f t="shared" si="2"/>
        <v>47.199999999999996</v>
      </c>
      <c r="AA44">
        <f t="shared" si="5"/>
        <v>468.88656000000003</v>
      </c>
      <c r="AB44" s="7">
        <f>AA44+Y44</f>
        <v>616.25498105263159</v>
      </c>
      <c r="AC44" s="6">
        <f>_xlfn.PERCENTRANK.INC(AB:AB,AB44)*100</f>
        <v>44.1</v>
      </c>
    </row>
    <row r="45" spans="1:29" x14ac:dyDescent="0.2">
      <c r="A45">
        <v>2019</v>
      </c>
      <c r="B45" t="s">
        <v>101</v>
      </c>
      <c r="C45" t="s">
        <v>4</v>
      </c>
      <c r="D45" t="s">
        <v>17</v>
      </c>
      <c r="E45" s="2">
        <v>16</v>
      </c>
      <c r="F45">
        <v>705</v>
      </c>
      <c r="G45" t="str">
        <f>CONCATENATE((A45),"-",LEFT(B45,1),".",RIGHT(B45,LEN(B45)-FIND(" ",B45)))</f>
        <v>2019-J.Winston</v>
      </c>
      <c r="H45" t="str">
        <f>CONCATENATE((A45-1),"-",LEFT(B45,1),".",RIGHT(B45,LEN(B45)-FIND(" ",B45)))</f>
        <v>2018-J.Winston</v>
      </c>
      <c r="I45" t="str">
        <f>CONCATENATE((A45+1),"-",LEFT(B45,1),".",RIGHT(B45,LEN(B45)-FIND(" ",B45)))</f>
        <v>2020-J.Winston</v>
      </c>
      <c r="J45" s="4">
        <v>49.2</v>
      </c>
      <c r="K45" s="4">
        <f>_xlfn.XLOOKUP(G45,CPOE!M:M,CPOE!K:K)</f>
        <v>0.7</v>
      </c>
      <c r="L45" s="6">
        <f t="shared" si="0"/>
        <v>56.2</v>
      </c>
      <c r="M45" s="3">
        <f>_xlfn.XLOOKUP(G45,CPOE!M:M,CPOE!F:F)</f>
        <v>0.13400000000000001</v>
      </c>
      <c r="N45" s="6">
        <f t="shared" si="0"/>
        <v>67.900000000000006</v>
      </c>
      <c r="O45" s="3">
        <f>_xlfn.XLOOKUP(G45,CPOE!M:M,CPOE!E:E)</f>
        <v>9.7000000000000003E-2</v>
      </c>
      <c r="P45" s="6">
        <f t="shared" si="0"/>
        <v>61.3</v>
      </c>
      <c r="Q45" s="6">
        <f>IF(ISNA(_xlfn.XLOOKUP(H45,G:G,P:P)),"",_xlfn.XLOOKUP(H45,G:G,P:P))</f>
        <v>78.900000000000006</v>
      </c>
      <c r="R45" s="6">
        <f t="shared" si="6"/>
        <v>-17.600000000000009</v>
      </c>
      <c r="S45" s="3">
        <f t="shared" si="3"/>
        <v>9.7000000000000003E-2</v>
      </c>
      <c r="T45" s="6">
        <f t="shared" si="4"/>
        <v>58.9</v>
      </c>
      <c r="U45" s="2">
        <f>_xlfn.XLOOKUP(G45,AV!Y:Y,AV!R:R)</f>
        <v>5</v>
      </c>
      <c r="V45" s="2">
        <f>_xlfn.XLOOKUP(G45,AV!Y:Y,AV!L:L)</f>
        <v>15</v>
      </c>
      <c r="W45" s="4">
        <f>V45/(F45/600)</f>
        <v>12.76595744680851</v>
      </c>
      <c r="X45" s="2">
        <v>250</v>
      </c>
      <c r="Y45" s="6">
        <f>X45/(F45/600)</f>
        <v>212.7659574468085</v>
      </c>
      <c r="Z45" s="6">
        <f t="shared" si="2"/>
        <v>60.5</v>
      </c>
      <c r="AA45">
        <f t="shared" si="5"/>
        <v>598.4473200000001</v>
      </c>
      <c r="AB45" s="7">
        <f>AA45+Y45</f>
        <v>811.21327744680866</v>
      </c>
      <c r="AC45" s="6">
        <f>_xlfn.PERCENTRANK.INC(AB:AB,AB45)*100</f>
        <v>61.3</v>
      </c>
    </row>
    <row r="46" spans="1:29" x14ac:dyDescent="0.2">
      <c r="A46">
        <v>2019</v>
      </c>
      <c r="B46" t="s">
        <v>3</v>
      </c>
      <c r="C46" t="s">
        <v>4</v>
      </c>
      <c r="D46" t="s">
        <v>5</v>
      </c>
      <c r="E46" s="2">
        <v>15</v>
      </c>
      <c r="F46">
        <v>686</v>
      </c>
      <c r="G46" t="str">
        <f>CONCATENATE((A46),"-",LEFT(B46,1),".",RIGHT(B46,LEN(B46)-FIND(" ",B46)))</f>
        <v>2019-M.Ryan</v>
      </c>
      <c r="H46" t="str">
        <f>CONCATENATE((A46-1),"-",LEFT(B46,1),".",RIGHT(B46,LEN(B46)-FIND(" ",B46)))</f>
        <v>2018-M.Ryan</v>
      </c>
      <c r="I46" t="str">
        <f>CONCATENATE((A46+1),"-",LEFT(B46,1),".",RIGHT(B46,LEN(B46)-FIND(" ",B46)))</f>
        <v>2020-M.Ryan</v>
      </c>
      <c r="J46" s="4">
        <v>60.099999999999994</v>
      </c>
      <c r="K46" s="4">
        <f>_xlfn.XLOOKUP(G46,CPOE!M:M,CPOE!K:K)</f>
        <v>1.8</v>
      </c>
      <c r="L46" s="6">
        <f t="shared" si="0"/>
        <v>67.900000000000006</v>
      </c>
      <c r="M46" s="3">
        <f>_xlfn.XLOOKUP(G46,CPOE!M:M,CPOE!F:F)</f>
        <v>0.1</v>
      </c>
      <c r="N46" s="6">
        <f t="shared" si="0"/>
        <v>53.900000000000006</v>
      </c>
      <c r="O46" s="3">
        <f>_xlfn.XLOOKUP(G46,CPOE!M:M,CPOE!E:E)</f>
        <v>9.0999999999999998E-2</v>
      </c>
      <c r="P46" s="6">
        <f t="shared" si="0"/>
        <v>58.9</v>
      </c>
      <c r="Q46" s="6">
        <f>IF(ISNA(_xlfn.XLOOKUP(H46,G:G,P:P)),"",_xlfn.XLOOKUP(H46,G:G,P:P))</f>
        <v>90.600000000000009</v>
      </c>
      <c r="R46" s="6">
        <f t="shared" si="6"/>
        <v>-31.70000000000001</v>
      </c>
      <c r="S46" s="3">
        <f t="shared" si="3"/>
        <v>9.0999999999999998E-2</v>
      </c>
      <c r="T46" s="6">
        <f t="shared" si="4"/>
        <v>56.599999999999994</v>
      </c>
      <c r="U46" s="2">
        <f>_xlfn.XLOOKUP(G46,AV!Y:Y,AV!R:R)</f>
        <v>12</v>
      </c>
      <c r="V46" s="2">
        <f>_xlfn.XLOOKUP(G46,AV!Y:Y,AV!L:L)</f>
        <v>13</v>
      </c>
      <c r="W46" s="4">
        <f>V46/(F46/600)</f>
        <v>11.370262390670554</v>
      </c>
      <c r="X46" s="2">
        <v>147</v>
      </c>
      <c r="Y46" s="6">
        <f>X46/(F46/600)</f>
        <v>128.57142857142858</v>
      </c>
      <c r="Z46" s="6">
        <f t="shared" si="2"/>
        <v>43.7</v>
      </c>
      <c r="AA46">
        <f t="shared" si="5"/>
        <v>561.42996000000005</v>
      </c>
      <c r="AB46" s="7">
        <f>AA46+Y46</f>
        <v>690.00138857142861</v>
      </c>
      <c r="AC46" s="6">
        <f>_xlfn.PERCENTRANK.INC(AB:AB,AB46)*100</f>
        <v>50</v>
      </c>
    </row>
    <row r="47" spans="1:29" x14ac:dyDescent="0.2">
      <c r="A47">
        <v>2019</v>
      </c>
      <c r="B47" t="s">
        <v>42</v>
      </c>
      <c r="C47" t="s">
        <v>4</v>
      </c>
      <c r="D47" t="s">
        <v>43</v>
      </c>
      <c r="E47" s="2">
        <v>16</v>
      </c>
      <c r="F47">
        <v>674</v>
      </c>
      <c r="G47" t="str">
        <f>CONCATENATE((A47),"-",LEFT(B47,1),".",RIGHT(B47,LEN(B47)-FIND(" ",B47)))</f>
        <v>2019-C.Wentz</v>
      </c>
      <c r="H47" t="str">
        <f>CONCATENATE((A47-1),"-",LEFT(B47,1),".",RIGHT(B47,LEN(B47)-FIND(" ",B47)))</f>
        <v>2018-C.Wentz</v>
      </c>
      <c r="I47" t="str">
        <f>CONCATENATE((A47+1),"-",LEFT(B47,1),".",RIGHT(B47,LEN(B47)-FIND(" ",B47)))</f>
        <v>2020-C.Wentz</v>
      </c>
      <c r="J47" s="4">
        <v>51.9</v>
      </c>
      <c r="K47" s="4">
        <f>_xlfn.XLOOKUP(G47,CPOE!M:M,CPOE!K:K)</f>
        <v>-0.6</v>
      </c>
      <c r="L47" s="6">
        <f t="shared" si="0"/>
        <v>43.3</v>
      </c>
      <c r="M47" s="3">
        <f>_xlfn.XLOOKUP(G47,CPOE!M:M,CPOE!F:F)</f>
        <v>9.9000000000000005E-2</v>
      </c>
      <c r="N47" s="6">
        <f t="shared" si="0"/>
        <v>53.1</v>
      </c>
      <c r="O47" s="3">
        <f>_xlfn.XLOOKUP(G47,CPOE!M:M,CPOE!E:E)</f>
        <v>7.6999999999999999E-2</v>
      </c>
      <c r="P47" s="6">
        <f t="shared" si="0"/>
        <v>50</v>
      </c>
      <c r="Q47" s="6">
        <f>IF(ISNA(_xlfn.XLOOKUP(H47,G:G,P:P)),"",_xlfn.XLOOKUP(H47,G:G,P:P))</f>
        <v>75.3</v>
      </c>
      <c r="R47" s="6">
        <f t="shared" si="6"/>
        <v>-25.299999999999997</v>
      </c>
      <c r="S47" s="3">
        <f t="shared" si="3"/>
        <v>7.6999999999999999E-2</v>
      </c>
      <c r="T47" s="6">
        <f t="shared" si="4"/>
        <v>48.4</v>
      </c>
      <c r="U47" s="2">
        <f>_xlfn.XLOOKUP(G47,AV!Y:Y,AV!R:R)</f>
        <v>4</v>
      </c>
      <c r="V47" s="2">
        <f>_xlfn.XLOOKUP(G47,AV!Y:Y,AV!L:L)</f>
        <v>12</v>
      </c>
      <c r="W47" s="4">
        <f>V47/(F47/600)</f>
        <v>10.682492581602375</v>
      </c>
      <c r="X47" s="2">
        <v>243</v>
      </c>
      <c r="Y47" s="6">
        <f>X47/(F47/600)</f>
        <v>216.32047477744808</v>
      </c>
      <c r="Z47" s="6">
        <f t="shared" si="2"/>
        <v>62.1</v>
      </c>
      <c r="AA47">
        <f t="shared" si="5"/>
        <v>475.05612000000002</v>
      </c>
      <c r="AB47" s="7">
        <f>AA47+Y47</f>
        <v>691.37659477744808</v>
      </c>
      <c r="AC47" s="6">
        <f>_xlfn.PERCENTRANK.INC(AB:AB,AB47)*100</f>
        <v>50.3</v>
      </c>
    </row>
    <row r="48" spans="1:29" x14ac:dyDescent="0.2">
      <c r="A48">
        <v>2019</v>
      </c>
      <c r="B48" t="s">
        <v>22</v>
      </c>
      <c r="C48" t="s">
        <v>4</v>
      </c>
      <c r="D48" t="s">
        <v>23</v>
      </c>
      <c r="E48" s="2">
        <v>16</v>
      </c>
      <c r="F48">
        <v>662</v>
      </c>
      <c r="G48" t="str">
        <f>CONCATENATE((A48),"-",LEFT(B48,1),".",RIGHT(B48,LEN(B48)-FIND(" ",B48)))</f>
        <v>2019-J.Goff</v>
      </c>
      <c r="H48" t="str">
        <f>CONCATENATE((A48-1),"-",LEFT(B48,1),".",RIGHT(B48,LEN(B48)-FIND(" ",B48)))</f>
        <v>2018-J.Goff</v>
      </c>
      <c r="I48" t="str">
        <f>CONCATENATE((A48+1),"-",LEFT(B48,1),".",RIGHT(B48,LEN(B48)-FIND(" ",B48)))</f>
        <v>2020-J.Goff</v>
      </c>
      <c r="J48" s="4">
        <v>52.300000000000004</v>
      </c>
      <c r="K48" s="4">
        <f>_xlfn.XLOOKUP(G48,CPOE!M:M,CPOE!K:K)</f>
        <v>-1.8</v>
      </c>
      <c r="L48" s="6">
        <f t="shared" si="0"/>
        <v>31.2</v>
      </c>
      <c r="M48" s="3">
        <f>_xlfn.XLOOKUP(G48,CPOE!M:M,CPOE!F:F)</f>
        <v>0.107</v>
      </c>
      <c r="N48" s="6">
        <f t="shared" si="0"/>
        <v>57.4</v>
      </c>
      <c r="O48" s="3">
        <f>_xlfn.XLOOKUP(G48,CPOE!M:M,CPOE!E:E)</f>
        <v>7.3999999999999996E-2</v>
      </c>
      <c r="P48" s="6">
        <f t="shared" si="0"/>
        <v>48</v>
      </c>
      <c r="Q48" s="6">
        <f>IF(ISNA(_xlfn.XLOOKUP(H48,G:G,P:P)),"",_xlfn.XLOOKUP(H48,G:G,P:P))</f>
        <v>80.800000000000011</v>
      </c>
      <c r="R48" s="6">
        <f t="shared" si="6"/>
        <v>-32.800000000000011</v>
      </c>
      <c r="S48" s="3">
        <f t="shared" si="3"/>
        <v>7.3999999999999996E-2</v>
      </c>
      <c r="T48" s="6">
        <f t="shared" si="4"/>
        <v>46.400000000000006</v>
      </c>
      <c r="U48" s="2">
        <f>_xlfn.XLOOKUP(G48,AV!Y:Y,AV!R:R)</f>
        <v>4</v>
      </c>
      <c r="V48" s="2">
        <f>_xlfn.XLOOKUP(G48,AV!Y:Y,AV!L:L)</f>
        <v>12</v>
      </c>
      <c r="W48" s="4">
        <f>V48/(F48/600)</f>
        <v>10.876132930513595</v>
      </c>
      <c r="X48" s="2">
        <v>40</v>
      </c>
      <c r="Y48" s="6">
        <f>X48/(F48/600)</f>
        <v>36.253776435045317</v>
      </c>
      <c r="Z48" s="6">
        <f t="shared" si="2"/>
        <v>18.7</v>
      </c>
      <c r="AA48">
        <f t="shared" si="5"/>
        <v>456.54743999999999</v>
      </c>
      <c r="AB48" s="7">
        <f>AA48+Y48</f>
        <v>492.80121643504532</v>
      </c>
      <c r="AC48" s="6">
        <f>_xlfn.PERCENTRANK.INC(AB:AB,AB48)*100</f>
        <v>34.300000000000004</v>
      </c>
    </row>
    <row r="49" spans="1:29" x14ac:dyDescent="0.2">
      <c r="A49">
        <v>2019</v>
      </c>
      <c r="B49" t="s">
        <v>16</v>
      </c>
      <c r="C49" t="s">
        <v>4</v>
      </c>
      <c r="D49" t="s">
        <v>53</v>
      </c>
      <c r="E49" s="2">
        <v>16</v>
      </c>
      <c r="F49">
        <v>643</v>
      </c>
      <c r="G49" t="str">
        <f>CONCATENATE((A49),"-",LEFT(B49,1),".",RIGHT(B49,LEN(B49)-FIND(" ",B49)))</f>
        <v>2019-T.Brady</v>
      </c>
      <c r="H49" t="str">
        <f>CONCATENATE((A49-1),"-",LEFT(B49,1),".",RIGHT(B49,LEN(B49)-FIND(" ",B49)))</f>
        <v>2018-T.Brady</v>
      </c>
      <c r="I49" t="str">
        <f>CONCATENATE((A49+1),"-",LEFT(B49,1),".",RIGHT(B49,LEN(B49)-FIND(" ",B49)))</f>
        <v>2020-T.Brady</v>
      </c>
      <c r="J49" s="4">
        <v>58.5</v>
      </c>
      <c r="K49" s="4">
        <f>_xlfn.XLOOKUP(G49,CPOE!M:M,CPOE!K:K)</f>
        <v>-2.1</v>
      </c>
      <c r="L49" s="6">
        <f t="shared" si="0"/>
        <v>29.599999999999998</v>
      </c>
      <c r="M49" s="3">
        <f>_xlfn.XLOOKUP(G49,CPOE!M:M,CPOE!F:F)</f>
        <v>0.11600000000000001</v>
      </c>
      <c r="N49" s="6">
        <f t="shared" si="0"/>
        <v>59.699999999999996</v>
      </c>
      <c r="O49" s="3">
        <f>_xlfn.XLOOKUP(G49,CPOE!M:M,CPOE!E:E)</f>
        <v>7.4999999999999997E-2</v>
      </c>
      <c r="P49" s="6">
        <f t="shared" si="0"/>
        <v>48.8</v>
      </c>
      <c r="Q49" s="6">
        <f>IF(ISNA(_xlfn.XLOOKUP(H49,G:G,P:P)),"",_xlfn.XLOOKUP(H49,G:G,P:P))</f>
        <v>76.5</v>
      </c>
      <c r="R49" s="6">
        <f t="shared" si="6"/>
        <v>-27.700000000000003</v>
      </c>
      <c r="S49" s="3">
        <f t="shared" si="3"/>
        <v>7.4999999999999997E-2</v>
      </c>
      <c r="T49" s="6">
        <f t="shared" si="4"/>
        <v>47.199999999999996</v>
      </c>
      <c r="U49" s="2">
        <f>_xlfn.XLOOKUP(G49,AV!Y:Y,AV!R:R)</f>
        <v>20</v>
      </c>
      <c r="V49" s="2">
        <f>_xlfn.XLOOKUP(G49,AV!Y:Y,AV!L:L)</f>
        <v>12</v>
      </c>
      <c r="W49" s="4">
        <f>V49/(F49/600)</f>
        <v>11.197511664074648</v>
      </c>
      <c r="X49" s="2">
        <v>34</v>
      </c>
      <c r="Y49" s="6">
        <f>X49/(F49/600)</f>
        <v>31.726283048211506</v>
      </c>
      <c r="Z49" s="6">
        <f t="shared" si="2"/>
        <v>15.2</v>
      </c>
      <c r="AA49">
        <f t="shared" si="5"/>
        <v>462.71699999999998</v>
      </c>
      <c r="AB49" s="7">
        <f>AA49+Y49</f>
        <v>494.44328304821147</v>
      </c>
      <c r="AC49" s="6">
        <f>_xlfn.PERCENTRANK.INC(AB:AB,AB49)*100</f>
        <v>34.699999999999996</v>
      </c>
    </row>
    <row r="50" spans="1:29" x14ac:dyDescent="0.2">
      <c r="A50">
        <v>2019</v>
      </c>
      <c r="B50" t="s">
        <v>70</v>
      </c>
      <c r="C50" t="s">
        <v>4</v>
      </c>
      <c r="D50" t="s">
        <v>58</v>
      </c>
      <c r="E50" s="2">
        <v>16</v>
      </c>
      <c r="F50">
        <v>639</v>
      </c>
      <c r="G50" t="str">
        <f>CONCATENATE((A50),"-",LEFT(B50,1),".",RIGHT(B50,LEN(B50)-FIND(" ",B50)))</f>
        <v>2019-D.Prescott</v>
      </c>
      <c r="H50" t="str">
        <f>CONCATENATE((A50-1),"-",LEFT(B50,1),".",RIGHT(B50,LEN(B50)-FIND(" ",B50)))</f>
        <v>2018-D.Prescott</v>
      </c>
      <c r="I50" t="str">
        <f>CONCATENATE((A50+1),"-",LEFT(B50,1),".",RIGHT(B50,LEN(B50)-FIND(" ",B50)))</f>
        <v>2020-D.Prescott</v>
      </c>
      <c r="J50" s="4">
        <v>75.7</v>
      </c>
      <c r="K50" s="4">
        <f>_xlfn.XLOOKUP(G50,CPOE!M:M,CPOE!K:K)</f>
        <v>1</v>
      </c>
      <c r="L50" s="6">
        <f t="shared" si="0"/>
        <v>60.5</v>
      </c>
      <c r="M50" s="3">
        <f>_xlfn.XLOOKUP(G50,CPOE!M:M,CPOE!F:F)</f>
        <v>0.222</v>
      </c>
      <c r="N50" s="6">
        <f t="shared" si="0"/>
        <v>86.7</v>
      </c>
      <c r="O50" s="3">
        <f>_xlfn.XLOOKUP(G50,CPOE!M:M,CPOE!E:E)</f>
        <v>0.13300000000000001</v>
      </c>
      <c r="P50" s="6">
        <f t="shared" si="0"/>
        <v>82</v>
      </c>
      <c r="Q50" s="6">
        <f>IF(ISNA(_xlfn.XLOOKUP(H50,G:G,P:P)),"",_xlfn.XLOOKUP(H50,G:G,P:P))</f>
        <v>50.3</v>
      </c>
      <c r="R50" s="6">
        <f t="shared" si="6"/>
        <v>31.700000000000003</v>
      </c>
      <c r="S50" s="3">
        <f t="shared" si="3"/>
        <v>0.13300000000000001</v>
      </c>
      <c r="T50" s="6">
        <f t="shared" si="4"/>
        <v>77.7</v>
      </c>
      <c r="U50" s="2">
        <f>_xlfn.XLOOKUP(G50,AV!Y:Y,AV!R:R)</f>
        <v>4</v>
      </c>
      <c r="V50" s="2">
        <f>_xlfn.XLOOKUP(G50,AV!Y:Y,AV!L:L)</f>
        <v>15</v>
      </c>
      <c r="W50" s="4">
        <f>V50/(F50/600)</f>
        <v>14.084507042253522</v>
      </c>
      <c r="X50" s="2">
        <v>277</v>
      </c>
      <c r="Y50" s="6">
        <f>X50/(F50/600)</f>
        <v>260.09389671361504</v>
      </c>
      <c r="Z50" s="6">
        <f t="shared" si="2"/>
        <v>68.300000000000011</v>
      </c>
      <c r="AA50">
        <f t="shared" si="5"/>
        <v>820.55148000000008</v>
      </c>
      <c r="AB50" s="7">
        <f>AA50+Y50</f>
        <v>1080.6453767136152</v>
      </c>
      <c r="AC50" s="6">
        <f>_xlfn.PERCENTRANK.INC(AB:AB,AB50)*100</f>
        <v>82</v>
      </c>
    </row>
    <row r="51" spans="1:29" x14ac:dyDescent="0.2">
      <c r="A51">
        <v>2019</v>
      </c>
      <c r="B51" t="s">
        <v>32</v>
      </c>
      <c r="C51" t="s">
        <v>4</v>
      </c>
      <c r="D51" t="s">
        <v>11</v>
      </c>
      <c r="E51" s="2">
        <v>16</v>
      </c>
      <c r="F51">
        <v>633</v>
      </c>
      <c r="G51" t="str">
        <f>CONCATENATE((A51),"-",LEFT(B51,1),".",RIGHT(B51,LEN(B51)-FIND(" ",B51)))</f>
        <v>2019-P.Rivers</v>
      </c>
      <c r="H51" t="str">
        <f>CONCATENATE((A51-1),"-",LEFT(B51,1),".",RIGHT(B51,LEN(B51)-FIND(" ",B51)))</f>
        <v>2018-P.Rivers</v>
      </c>
      <c r="I51" t="str">
        <f>CONCATENATE((A51+1),"-",LEFT(B51,1),".",RIGHT(B51,LEN(B51)-FIND(" ",B51)))</f>
        <v>2020-P.Rivers</v>
      </c>
      <c r="J51" s="4">
        <v>42.1</v>
      </c>
      <c r="K51" s="4">
        <f>_xlfn.XLOOKUP(G51,CPOE!M:M,CPOE!K:K)</f>
        <v>3.7</v>
      </c>
      <c r="L51" s="6">
        <f t="shared" si="0"/>
        <v>82.399999999999991</v>
      </c>
      <c r="M51" s="3">
        <f>_xlfn.XLOOKUP(G51,CPOE!M:M,CPOE!F:F)</f>
        <v>0.14499999999999999</v>
      </c>
      <c r="N51" s="6">
        <f t="shared" si="0"/>
        <v>69.5</v>
      </c>
      <c r="O51" s="3">
        <f>_xlfn.XLOOKUP(G51,CPOE!M:M,CPOE!E:E)</f>
        <v>0.11799999999999999</v>
      </c>
      <c r="P51" s="6">
        <f t="shared" si="0"/>
        <v>73.8</v>
      </c>
      <c r="Q51" s="6">
        <f>IF(ISNA(_xlfn.XLOOKUP(H51,G:G,P:P)),"",_xlfn.XLOOKUP(H51,G:G,P:P))</f>
        <v>89.4</v>
      </c>
      <c r="R51" s="6">
        <f t="shared" si="6"/>
        <v>-15.600000000000009</v>
      </c>
      <c r="S51" s="3">
        <f t="shared" si="3"/>
        <v>0.11799999999999999</v>
      </c>
      <c r="T51" s="6">
        <f t="shared" si="4"/>
        <v>69.099999999999994</v>
      </c>
      <c r="U51" s="2">
        <f>_xlfn.XLOOKUP(G51,AV!Y:Y,AV!R:R)</f>
        <v>16</v>
      </c>
      <c r="V51" s="2">
        <f>_xlfn.XLOOKUP(G51,AV!Y:Y,AV!L:L)</f>
        <v>13</v>
      </c>
      <c r="W51" s="4">
        <f>V51/(F51/600)</f>
        <v>12.322274881516588</v>
      </c>
      <c r="X51" s="2">
        <v>29</v>
      </c>
      <c r="Y51" s="6">
        <f>X51/(F51/600)</f>
        <v>27.488151658767773</v>
      </c>
      <c r="Z51" s="6">
        <f t="shared" si="2"/>
        <v>14.799999999999999</v>
      </c>
      <c r="AA51">
        <f t="shared" si="5"/>
        <v>728.00808000000006</v>
      </c>
      <c r="AB51" s="7">
        <f>AA51+Y51</f>
        <v>755.49623165876778</v>
      </c>
      <c r="AC51" s="6">
        <f>_xlfn.PERCENTRANK.INC(AB:AB,AB51)*100</f>
        <v>55.800000000000004</v>
      </c>
    </row>
    <row r="52" spans="1:29" x14ac:dyDescent="0.2">
      <c r="A52">
        <v>2019</v>
      </c>
      <c r="B52" t="s">
        <v>28</v>
      </c>
      <c r="C52" t="s">
        <v>4</v>
      </c>
      <c r="D52" t="s">
        <v>29</v>
      </c>
      <c r="E52" s="2">
        <v>16</v>
      </c>
      <c r="F52">
        <v>632</v>
      </c>
      <c r="G52" t="str">
        <f>CONCATENATE((A52),"-",LEFT(B52,1),".",RIGHT(B52,LEN(B52)-FIND(" ",B52)))</f>
        <v>2019-A.Rodgers</v>
      </c>
      <c r="H52" t="str">
        <f>CONCATENATE((A52-1),"-",LEFT(B52,1),".",RIGHT(B52,LEN(B52)-FIND(" ",B52)))</f>
        <v>2018-A.Rodgers</v>
      </c>
      <c r="I52" t="str">
        <f>CONCATENATE((A52+1),"-",LEFT(B52,1),".",RIGHT(B52,LEN(B52)-FIND(" ",B52)))</f>
        <v>2020-A.Rodgers</v>
      </c>
      <c r="J52" s="4">
        <v>67.100000000000009</v>
      </c>
      <c r="K52" s="4">
        <f>_xlfn.XLOOKUP(G52,CPOE!M:M,CPOE!K:K)</f>
        <v>0.7</v>
      </c>
      <c r="L52" s="6">
        <f t="shared" si="0"/>
        <v>56.2</v>
      </c>
      <c r="M52" s="3">
        <f>_xlfn.XLOOKUP(G52,CPOE!M:M,CPOE!F:F)</f>
        <v>0.14399999999999999</v>
      </c>
      <c r="N52" s="6">
        <f t="shared" si="0"/>
        <v>69.099999999999994</v>
      </c>
      <c r="O52" s="3">
        <f>_xlfn.XLOOKUP(G52,CPOE!M:M,CPOE!E:E)</f>
        <v>0.10100000000000001</v>
      </c>
      <c r="P52" s="6">
        <f t="shared" si="0"/>
        <v>64</v>
      </c>
      <c r="Q52" s="6">
        <f>IF(ISNA(_xlfn.XLOOKUP(H52,G:G,P:P)),"",_xlfn.XLOOKUP(H52,G:G,P:P))</f>
        <v>56.999999999999993</v>
      </c>
      <c r="R52" s="6">
        <f t="shared" si="6"/>
        <v>7.0000000000000071</v>
      </c>
      <c r="S52" s="3">
        <f t="shared" si="3"/>
        <v>0.10100000000000001</v>
      </c>
      <c r="T52" s="6">
        <f t="shared" si="4"/>
        <v>61.7</v>
      </c>
      <c r="U52" s="2">
        <f>_xlfn.XLOOKUP(G52,AV!Y:Y,AV!R:R)</f>
        <v>15</v>
      </c>
      <c r="V52" s="2">
        <f>_xlfn.XLOOKUP(G52,AV!Y:Y,AV!L:L)</f>
        <v>14</v>
      </c>
      <c r="W52" s="4">
        <f>V52/(F52/600)</f>
        <v>13.291139240506331</v>
      </c>
      <c r="X52" s="2">
        <v>178</v>
      </c>
      <c r="Y52" s="6">
        <f>X52/(F52/600)</f>
        <v>168.98734177215192</v>
      </c>
      <c r="Z52" s="6">
        <f t="shared" si="2"/>
        <v>52.300000000000004</v>
      </c>
      <c r="AA52">
        <f t="shared" si="5"/>
        <v>623.12556000000006</v>
      </c>
      <c r="AB52" s="7">
        <f>AA52+Y52</f>
        <v>792.11290177215199</v>
      </c>
      <c r="AC52" s="6">
        <f>_xlfn.PERCENTRANK.INC(AB:AB,AB52)*100</f>
        <v>58.9</v>
      </c>
    </row>
    <row r="53" spans="1:29" x14ac:dyDescent="0.2">
      <c r="A53">
        <v>2019</v>
      </c>
      <c r="B53" t="s">
        <v>14</v>
      </c>
      <c r="C53" t="s">
        <v>4</v>
      </c>
      <c r="D53" t="s">
        <v>15</v>
      </c>
      <c r="E53" s="2">
        <v>16</v>
      </c>
      <c r="F53">
        <v>620</v>
      </c>
      <c r="G53" t="str">
        <f>CONCATENATE((A53),"-",LEFT(B53,1),".",RIGHT(B53,LEN(B53)-FIND(" ",B53)))</f>
        <v>2019-K.Murray</v>
      </c>
      <c r="H53" t="str">
        <f>CONCATENATE((A53-1),"-",LEFT(B53,1),".",RIGHT(B53,LEN(B53)-FIND(" ",B53)))</f>
        <v>2018-K.Murray</v>
      </c>
      <c r="I53" t="str">
        <f>CONCATENATE((A53+1),"-",LEFT(B53,1),".",RIGHT(B53,LEN(B53)-FIND(" ",B53)))</f>
        <v>2020-K.Murray</v>
      </c>
      <c r="J53" s="4">
        <v>35.9</v>
      </c>
      <c r="K53" s="4">
        <f>_xlfn.XLOOKUP(G53,CPOE!M:M,CPOE!K:K)</f>
        <v>-1.5</v>
      </c>
      <c r="L53" s="6">
        <f t="shared" si="0"/>
        <v>34.300000000000004</v>
      </c>
      <c r="M53" s="3">
        <f>_xlfn.XLOOKUP(G53,CPOE!M:M,CPOE!F:F)</f>
        <v>5.5E-2</v>
      </c>
      <c r="N53" s="6">
        <f t="shared" si="0"/>
        <v>39.4</v>
      </c>
      <c r="O53" s="3">
        <f>_xlfn.XLOOKUP(G53,CPOE!M:M,CPOE!E:E)</f>
        <v>5.6000000000000001E-2</v>
      </c>
      <c r="P53" s="6">
        <f t="shared" si="0"/>
        <v>39.4</v>
      </c>
      <c r="Q53" s="6" t="str">
        <f>IF(ISNA(_xlfn.XLOOKUP(H53,G:G,P:P)),"",_xlfn.XLOOKUP(H53,G:G,P:P))</f>
        <v/>
      </c>
      <c r="R53" s="6" t="str">
        <f t="shared" si="6"/>
        <v/>
      </c>
      <c r="S53" s="3">
        <f t="shared" si="3"/>
        <v>8.0079999999999998E-2</v>
      </c>
      <c r="T53" s="6">
        <f t="shared" si="4"/>
        <v>52.300000000000004</v>
      </c>
      <c r="U53" s="2">
        <f>_xlfn.XLOOKUP(G53,AV!Y:Y,AV!R:R)</f>
        <v>1</v>
      </c>
      <c r="V53" s="2">
        <f>_xlfn.XLOOKUP(G53,AV!Y:Y,AV!L:L)</f>
        <v>14</v>
      </c>
      <c r="W53" s="4">
        <f>V53/(F53/600)</f>
        <v>13.548387096774192</v>
      </c>
      <c r="X53" s="2">
        <v>544</v>
      </c>
      <c r="Y53" s="6">
        <f>X53/(F53/600)</f>
        <v>526.45161290322574</v>
      </c>
      <c r="Z53" s="6">
        <f t="shared" si="2"/>
        <v>91.4</v>
      </c>
      <c r="AA53">
        <f t="shared" si="5"/>
        <v>345.49536000000001</v>
      </c>
      <c r="AB53" s="7">
        <f>AA53+Y53</f>
        <v>871.94697290322574</v>
      </c>
      <c r="AC53" s="6">
        <f>_xlfn.PERCENTRANK.INC(AB:AB,AB53)*100</f>
        <v>68.7</v>
      </c>
    </row>
    <row r="54" spans="1:29" x14ac:dyDescent="0.2">
      <c r="A54">
        <v>2019</v>
      </c>
      <c r="B54" t="s">
        <v>6</v>
      </c>
      <c r="C54" t="s">
        <v>4</v>
      </c>
      <c r="D54" t="s">
        <v>7</v>
      </c>
      <c r="E54" s="2">
        <v>16</v>
      </c>
      <c r="F54">
        <v>610</v>
      </c>
      <c r="G54" t="str">
        <f>CONCATENATE((A54),"-",LEFT(B54,1),".",RIGHT(B54,LEN(B54)-FIND(" ",B54)))</f>
        <v>2019-R.Wilson</v>
      </c>
      <c r="H54" t="str">
        <f>CONCATENATE((A54-1),"-",LEFT(B54,1),".",RIGHT(B54,LEN(B54)-FIND(" ",B54)))</f>
        <v>2018-R.Wilson</v>
      </c>
      <c r="I54" t="str">
        <f>CONCATENATE((A54+1),"-",LEFT(B54,1),".",RIGHT(B54,LEN(B54)-FIND(" ",B54)))</f>
        <v>2020-R.Wilson</v>
      </c>
      <c r="J54" s="4">
        <v>88.6</v>
      </c>
      <c r="K54" s="4">
        <f>_xlfn.XLOOKUP(G54,CPOE!M:M,CPOE!K:K)</f>
        <v>7</v>
      </c>
      <c r="L54" s="6">
        <f t="shared" si="0"/>
        <v>98.4</v>
      </c>
      <c r="M54" s="3">
        <f>_xlfn.XLOOKUP(G54,CPOE!M:M,CPOE!F:F)</f>
        <v>0.17299999999999999</v>
      </c>
      <c r="N54" s="6">
        <f t="shared" si="0"/>
        <v>73.8</v>
      </c>
      <c r="O54" s="3">
        <f>_xlfn.XLOOKUP(G54,CPOE!M:M,CPOE!E:E)</f>
        <v>0.14699999999999999</v>
      </c>
      <c r="P54" s="6">
        <f t="shared" si="0"/>
        <v>86.7</v>
      </c>
      <c r="Q54" s="6">
        <f>IF(ISNA(_xlfn.XLOOKUP(H54,G:G,P:P)),"",_xlfn.XLOOKUP(H54,G:G,P:P))</f>
        <v>93.7</v>
      </c>
      <c r="R54" s="6">
        <f t="shared" si="6"/>
        <v>-7</v>
      </c>
      <c r="S54" s="3">
        <f t="shared" si="3"/>
        <v>0.14699999999999999</v>
      </c>
      <c r="T54" s="6">
        <f t="shared" si="4"/>
        <v>82.399999999999991</v>
      </c>
      <c r="U54" s="2">
        <f>_xlfn.XLOOKUP(G54,AV!Y:Y,AV!R:R)</f>
        <v>8</v>
      </c>
      <c r="V54" s="2">
        <f>_xlfn.XLOOKUP(G54,AV!Y:Y,AV!L:L)</f>
        <v>15</v>
      </c>
      <c r="W54" s="4">
        <f>V54/(F54/600)</f>
        <v>14.754098360655739</v>
      </c>
      <c r="X54" s="2">
        <v>342</v>
      </c>
      <c r="Y54" s="6">
        <f>X54/(F54/600)</f>
        <v>336.39344262295083</v>
      </c>
      <c r="Z54" s="6">
        <f t="shared" si="2"/>
        <v>78.100000000000009</v>
      </c>
      <c r="AA54">
        <f t="shared" si="5"/>
        <v>906.92532000000006</v>
      </c>
      <c r="AB54" s="7">
        <f>AA54+Y54</f>
        <v>1243.318762622951</v>
      </c>
      <c r="AC54" s="6">
        <f>_xlfn.PERCENTRANK.INC(AB:AB,AB54)*100</f>
        <v>88.6</v>
      </c>
    </row>
    <row r="55" spans="1:29" x14ac:dyDescent="0.2">
      <c r="A55">
        <v>2019</v>
      </c>
      <c r="B55" t="s">
        <v>36</v>
      </c>
      <c r="C55" t="s">
        <v>4</v>
      </c>
      <c r="D55" t="s">
        <v>37</v>
      </c>
      <c r="E55" s="2">
        <v>16</v>
      </c>
      <c r="F55">
        <v>592</v>
      </c>
      <c r="G55" t="str">
        <f>CONCATENATE((A55),"-",LEFT(B55,1),".",RIGHT(B55,LEN(B55)-FIND(" ",B55)))</f>
        <v>2019-B.Mayfield</v>
      </c>
      <c r="H55" t="str">
        <f>CONCATENATE((A55-1),"-",LEFT(B55,1),".",RIGHT(B55,LEN(B55)-FIND(" ",B55)))</f>
        <v>2018-B.Mayfield</v>
      </c>
      <c r="I55" t="str">
        <f>CONCATENATE((A55+1),"-",LEFT(B55,1),".",RIGHT(B55,LEN(B55)-FIND(" ",B55)))</f>
        <v>2020-B.Mayfield</v>
      </c>
      <c r="J55" s="4">
        <v>14.799999999999999</v>
      </c>
      <c r="K55" s="4">
        <f>_xlfn.XLOOKUP(G55,CPOE!M:M,CPOE!K:K)</f>
        <v>-3</v>
      </c>
      <c r="L55" s="6">
        <f t="shared" si="0"/>
        <v>21.8</v>
      </c>
      <c r="M55" s="3">
        <f>_xlfn.XLOOKUP(G55,CPOE!M:M,CPOE!F:F)</f>
        <v>5.7000000000000002E-2</v>
      </c>
      <c r="N55" s="6">
        <f t="shared" si="0"/>
        <v>40.200000000000003</v>
      </c>
      <c r="O55" s="3">
        <f>_xlfn.XLOOKUP(G55,CPOE!M:M,CPOE!E:E)</f>
        <v>4.9000000000000002E-2</v>
      </c>
      <c r="P55" s="6">
        <f t="shared" si="0"/>
        <v>34.300000000000004</v>
      </c>
      <c r="Q55" s="6">
        <f>IF(ISNA(_xlfn.XLOOKUP(H55,G:G,P:P)),"",_xlfn.XLOOKUP(H55,G:G,P:P))</f>
        <v>56.999999999999993</v>
      </c>
      <c r="R55" s="6">
        <f t="shared" si="6"/>
        <v>-22.699999999999989</v>
      </c>
      <c r="S55" s="3">
        <f t="shared" si="3"/>
        <v>7.0069999999999993E-2</v>
      </c>
      <c r="T55" s="6">
        <f t="shared" si="4"/>
        <v>42.1</v>
      </c>
      <c r="U55" s="2">
        <f>_xlfn.XLOOKUP(G55,AV!Y:Y,AV!R:R)</f>
        <v>2</v>
      </c>
      <c r="V55" s="2">
        <f>_xlfn.XLOOKUP(G55,AV!Y:Y,AV!L:L)</f>
        <v>11</v>
      </c>
      <c r="W55" s="4">
        <f>V55/(F55/600)</f>
        <v>11.148648648648649</v>
      </c>
      <c r="X55" s="2">
        <v>141</v>
      </c>
      <c r="Y55" s="6">
        <f>X55/(F55/600)</f>
        <v>142.90540540540539</v>
      </c>
      <c r="Z55" s="6">
        <f t="shared" si="2"/>
        <v>46.400000000000006</v>
      </c>
      <c r="AA55">
        <f t="shared" si="5"/>
        <v>302.30844000000002</v>
      </c>
      <c r="AB55" s="7">
        <f>AA55+Y55</f>
        <v>445.21384540540544</v>
      </c>
      <c r="AC55" s="6">
        <f>_xlfn.PERCENTRANK.INC(AB:AB,AB55)*100</f>
        <v>29.2</v>
      </c>
    </row>
    <row r="56" spans="1:29" x14ac:dyDescent="0.2">
      <c r="A56">
        <v>2019</v>
      </c>
      <c r="B56" t="s">
        <v>8</v>
      </c>
      <c r="C56" t="s">
        <v>4</v>
      </c>
      <c r="D56" t="s">
        <v>9</v>
      </c>
      <c r="E56" s="2">
        <v>15</v>
      </c>
      <c r="F56">
        <v>591</v>
      </c>
      <c r="G56" t="str">
        <f>CONCATENATE((A56),"-",LEFT(B56,1),".",RIGHT(B56,LEN(B56)-FIND(" ",B56)))</f>
        <v>2019-D.Watson</v>
      </c>
      <c r="H56" t="str">
        <f>CONCATENATE((A56-1),"-",LEFT(B56,1),".",RIGHT(B56,LEN(B56)-FIND(" ",B56)))</f>
        <v>2018-D.Watson</v>
      </c>
      <c r="I56" t="str">
        <f>CONCATENATE((A56+1),"-",LEFT(B56,1),".",RIGHT(B56,LEN(B56)-FIND(" ",B56)))</f>
        <v>2020-D.Watson</v>
      </c>
      <c r="J56" s="4">
        <v>74.599999999999994</v>
      </c>
      <c r="K56" s="4">
        <f>_xlfn.XLOOKUP(G56,CPOE!M:M,CPOE!K:K)</f>
        <v>2</v>
      </c>
      <c r="L56" s="6">
        <f t="shared" si="0"/>
        <v>69.5</v>
      </c>
      <c r="M56" s="3">
        <f>_xlfn.XLOOKUP(G56,CPOE!M:M,CPOE!F:F)</f>
        <v>0.19700000000000001</v>
      </c>
      <c r="N56" s="6">
        <f t="shared" si="0"/>
        <v>80.400000000000006</v>
      </c>
      <c r="O56" s="3">
        <f>_xlfn.XLOOKUP(G56,CPOE!M:M,CPOE!E:E)</f>
        <v>0.129</v>
      </c>
      <c r="P56" s="6">
        <f t="shared" si="0"/>
        <v>78.100000000000009</v>
      </c>
      <c r="Q56" s="6">
        <f>IF(ISNA(_xlfn.XLOOKUP(H56,G:G,P:P)),"",_xlfn.XLOOKUP(H56,G:G,P:P))</f>
        <v>78.5</v>
      </c>
      <c r="R56" s="6">
        <f t="shared" si="6"/>
        <v>-0.39999999999999147</v>
      </c>
      <c r="S56" s="3">
        <f t="shared" si="3"/>
        <v>0.129</v>
      </c>
      <c r="T56" s="6">
        <f t="shared" si="4"/>
        <v>73.8</v>
      </c>
      <c r="U56" s="2">
        <f>_xlfn.XLOOKUP(G56,AV!Y:Y,AV!R:R)</f>
        <v>3</v>
      </c>
      <c r="V56" s="2">
        <f>_xlfn.XLOOKUP(G56,AV!Y:Y,AV!L:L)</f>
        <v>16</v>
      </c>
      <c r="W56" s="4">
        <f>V56/(F56/600)</f>
        <v>16.243654822335024</v>
      </c>
      <c r="X56" s="2">
        <v>413</v>
      </c>
      <c r="Y56" s="6">
        <f>X56/(F56/600)</f>
        <v>419.28934010152284</v>
      </c>
      <c r="Z56" s="6">
        <f t="shared" si="2"/>
        <v>85.1</v>
      </c>
      <c r="AA56">
        <f t="shared" si="5"/>
        <v>795.87324000000012</v>
      </c>
      <c r="AB56" s="7">
        <f>AA56+Y56</f>
        <v>1215.162580101523</v>
      </c>
      <c r="AC56" s="6">
        <f>_xlfn.PERCENTRANK.INC(AB:AB,AB56)*100</f>
        <v>86.3</v>
      </c>
    </row>
    <row r="57" spans="1:29" x14ac:dyDescent="0.2">
      <c r="A57">
        <v>2019</v>
      </c>
      <c r="B57" t="s">
        <v>66</v>
      </c>
      <c r="C57" t="s">
        <v>4</v>
      </c>
      <c r="D57" t="s">
        <v>65</v>
      </c>
      <c r="E57" s="2">
        <v>15</v>
      </c>
      <c r="F57">
        <v>580</v>
      </c>
      <c r="G57" t="str">
        <f>CONCATENATE((A57),"-",LEFT(B57,1),".",RIGHT(B57,LEN(B57)-FIND(" ",B57)))</f>
        <v>2019-R.Fitzpatrick</v>
      </c>
      <c r="H57" t="str">
        <f>CONCATENATE((A57-1),"-",LEFT(B57,1),".",RIGHT(B57,LEN(B57)-FIND(" ",B57)))</f>
        <v>2018-R.Fitzpatrick</v>
      </c>
      <c r="I57" t="str">
        <f>CONCATENATE((A57+1),"-",LEFT(B57,1),".",RIGHT(B57,LEN(B57)-FIND(" ",B57)))</f>
        <v>2020-R.Fitzpatrick</v>
      </c>
      <c r="J57" s="4">
        <v>48.8</v>
      </c>
      <c r="K57" s="4">
        <f>_xlfn.XLOOKUP(G57,CPOE!M:M,CPOE!K:K)</f>
        <v>-0.6</v>
      </c>
      <c r="L57" s="6">
        <f t="shared" si="0"/>
        <v>43.3</v>
      </c>
      <c r="M57" s="3">
        <f>_xlfn.XLOOKUP(G57,CPOE!M:M,CPOE!F:F)</f>
        <v>0.10299999999999999</v>
      </c>
      <c r="N57" s="6">
        <f t="shared" si="0"/>
        <v>55.400000000000006</v>
      </c>
      <c r="O57" s="3">
        <f>_xlfn.XLOOKUP(G57,CPOE!M:M,CPOE!E:E)</f>
        <v>7.9000000000000001E-2</v>
      </c>
      <c r="P57" s="6">
        <f t="shared" si="0"/>
        <v>51.1</v>
      </c>
      <c r="Q57" s="6">
        <f>IF(ISNA(_xlfn.XLOOKUP(H57,G:G,P:P)),"",_xlfn.XLOOKUP(H57,G:G,P:P))</f>
        <v>91.7</v>
      </c>
      <c r="R57" s="6">
        <f t="shared" si="6"/>
        <v>-40.6</v>
      </c>
      <c r="S57" s="3">
        <f t="shared" si="3"/>
        <v>7.9000000000000001E-2</v>
      </c>
      <c r="T57" s="6">
        <f t="shared" si="4"/>
        <v>50</v>
      </c>
      <c r="U57" s="2">
        <f>_xlfn.XLOOKUP(G57,AV!Y:Y,AV!R:R)</f>
        <v>15</v>
      </c>
      <c r="V57" s="2">
        <f>_xlfn.XLOOKUP(G57,AV!Y:Y,AV!L:L)</f>
        <v>10</v>
      </c>
      <c r="W57" s="4">
        <f>V57/(F57/600)</f>
        <v>10.344827586206897</v>
      </c>
      <c r="X57" s="2">
        <v>243</v>
      </c>
      <c r="Y57" s="6">
        <f>X57/(F57/600)</f>
        <v>251.37931034482759</v>
      </c>
      <c r="Z57" s="6">
        <f t="shared" si="2"/>
        <v>66.400000000000006</v>
      </c>
      <c r="AA57">
        <f t="shared" si="5"/>
        <v>487.39524000000006</v>
      </c>
      <c r="AB57" s="7">
        <f>AA57+Y57</f>
        <v>738.77455034482762</v>
      </c>
      <c r="AC57" s="6">
        <f>_xlfn.PERCENTRANK.INC(AB:AB,AB57)*100</f>
        <v>54.2</v>
      </c>
    </row>
    <row r="58" spans="1:29" x14ac:dyDescent="0.2">
      <c r="A58">
        <v>2019</v>
      </c>
      <c r="B58" t="s">
        <v>63</v>
      </c>
      <c r="C58" t="s">
        <v>4</v>
      </c>
      <c r="D58" t="s">
        <v>62</v>
      </c>
      <c r="E58" s="2">
        <v>15</v>
      </c>
      <c r="F58">
        <v>579</v>
      </c>
      <c r="G58" t="str">
        <f>CONCATENATE((A58),"-",LEFT(B58,1),".",RIGHT(B58,LEN(B58)-FIND(" ",B58)))</f>
        <v>2019-M.Trubisky</v>
      </c>
      <c r="H58" t="str">
        <f>CONCATENATE((A58-1),"-",LEFT(B58,1),".",RIGHT(B58,LEN(B58)-FIND(" ",B58)))</f>
        <v>2018-M.Trubisky</v>
      </c>
      <c r="I58" t="str">
        <f>CONCATENATE((A58+1),"-",LEFT(B58,1),".",RIGHT(B58,LEN(B58)-FIND(" ",B58)))</f>
        <v>2020-M.Trubisky</v>
      </c>
      <c r="J58" s="4">
        <v>29.599999999999998</v>
      </c>
      <c r="K58" s="4">
        <f>_xlfn.XLOOKUP(G58,CPOE!M:M,CPOE!K:K)</f>
        <v>-2.2999999999999998</v>
      </c>
      <c r="L58" s="6">
        <f t="shared" si="0"/>
        <v>27.700000000000003</v>
      </c>
      <c r="M58" s="3">
        <f>_xlfn.XLOOKUP(G58,CPOE!M:M,CPOE!F:F)</f>
        <v>-2.1999999999999999E-2</v>
      </c>
      <c r="N58" s="6">
        <f t="shared" si="0"/>
        <v>22.2</v>
      </c>
      <c r="O58" s="3">
        <f>_xlfn.XLOOKUP(G58,CPOE!M:M,CPOE!E:E)</f>
        <v>2.5999999999999999E-2</v>
      </c>
      <c r="P58" s="6">
        <f t="shared" si="0"/>
        <v>21.4</v>
      </c>
      <c r="Q58" s="6">
        <f>IF(ISNA(_xlfn.XLOOKUP(H58,G:G,P:P)),"",_xlfn.XLOOKUP(H58,G:G,P:P))</f>
        <v>83.2</v>
      </c>
      <c r="R58" s="6">
        <f t="shared" si="6"/>
        <v>-61.800000000000004</v>
      </c>
      <c r="S58" s="3">
        <f t="shared" si="3"/>
        <v>2.5999999999999999E-2</v>
      </c>
      <c r="T58" s="6">
        <f t="shared" si="4"/>
        <v>20.3</v>
      </c>
      <c r="U58" s="2">
        <f>_xlfn.XLOOKUP(G58,AV!Y:Y,AV!R:R)</f>
        <v>3</v>
      </c>
      <c r="V58" s="2">
        <f>_xlfn.XLOOKUP(G58,AV!Y:Y,AV!L:L)</f>
        <v>8</v>
      </c>
      <c r="W58" s="4">
        <f>V58/(F58/600)</f>
        <v>8.2901554404145088</v>
      </c>
      <c r="X58" s="2">
        <v>193</v>
      </c>
      <c r="Y58" s="6">
        <f>X58/(F58/600)</f>
        <v>200</v>
      </c>
      <c r="Z58" s="6">
        <f t="shared" si="2"/>
        <v>58.5</v>
      </c>
      <c r="AA58">
        <f t="shared" si="5"/>
        <v>160.40855999999999</v>
      </c>
      <c r="AB58" s="7">
        <f>AA58+Y58</f>
        <v>360.40855999999997</v>
      </c>
      <c r="AC58" s="6">
        <f>_xlfn.PERCENTRANK.INC(AB:AB,AB58)*100</f>
        <v>23</v>
      </c>
    </row>
    <row r="59" spans="1:29" x14ac:dyDescent="0.2">
      <c r="A59">
        <v>2019</v>
      </c>
      <c r="B59" t="s">
        <v>57</v>
      </c>
      <c r="C59" t="s">
        <v>4</v>
      </c>
      <c r="D59" t="s">
        <v>49</v>
      </c>
      <c r="E59" s="2">
        <v>13</v>
      </c>
      <c r="F59">
        <v>575</v>
      </c>
      <c r="G59" t="str">
        <f>CONCATENATE((A59),"-",LEFT(B59,1),".",RIGHT(B59,LEN(B59)-FIND(" ",B59)))</f>
        <v>2019-A.Dalton</v>
      </c>
      <c r="H59" t="str">
        <f>CONCATENATE((A59-1),"-",LEFT(B59,1),".",RIGHT(B59,LEN(B59)-FIND(" ",B59)))</f>
        <v>2018-A.Dalton</v>
      </c>
      <c r="I59" t="str">
        <f>CONCATENATE((A59+1),"-",LEFT(B59,1),".",RIGHT(B59,LEN(B59)-FIND(" ",B59)))</f>
        <v>2020-A.Dalton</v>
      </c>
      <c r="J59" s="4">
        <v>13.200000000000001</v>
      </c>
      <c r="K59" s="4">
        <f>_xlfn.XLOOKUP(G59,CPOE!M:M,CPOE!K:K)</f>
        <v>-3.3</v>
      </c>
      <c r="L59" s="6">
        <f t="shared" si="0"/>
        <v>20.3</v>
      </c>
      <c r="M59" s="3">
        <f>_xlfn.XLOOKUP(G59,CPOE!M:M,CPOE!F:F)</f>
        <v>3.3000000000000002E-2</v>
      </c>
      <c r="N59" s="6">
        <f t="shared" si="0"/>
        <v>34.699999999999996</v>
      </c>
      <c r="O59" s="3">
        <f>_xlfn.XLOOKUP(G59,CPOE!M:M,CPOE!E:E)</f>
        <v>3.7999999999999999E-2</v>
      </c>
      <c r="P59" s="6">
        <f t="shared" si="0"/>
        <v>29.599999999999998</v>
      </c>
      <c r="Q59" s="6">
        <f>IF(ISNA(_xlfn.XLOOKUP(H59,G:G,P:P)),"",_xlfn.XLOOKUP(H59,G:G,P:P))</f>
        <v>48.8</v>
      </c>
      <c r="R59" s="6">
        <f t="shared" si="6"/>
        <v>-19.2</v>
      </c>
      <c r="S59" s="3">
        <f t="shared" si="3"/>
        <v>3.7999999999999999E-2</v>
      </c>
      <c r="T59" s="6">
        <f t="shared" si="4"/>
        <v>26.5</v>
      </c>
      <c r="U59" s="2">
        <f>_xlfn.XLOOKUP(G59,AV!Y:Y,AV!R:R)</f>
        <v>9</v>
      </c>
      <c r="V59" s="2">
        <f>_xlfn.XLOOKUP(G59,AV!Y:Y,AV!L:L)</f>
        <v>7</v>
      </c>
      <c r="W59" s="4">
        <f>V59/(F59/600)</f>
        <v>7.3043478260869561</v>
      </c>
      <c r="X59" s="2">
        <v>71</v>
      </c>
      <c r="Y59" s="6">
        <f>X59/(F59/600)</f>
        <v>74.086956521739125</v>
      </c>
      <c r="Z59" s="6">
        <f t="shared" si="2"/>
        <v>30.8</v>
      </c>
      <c r="AA59">
        <f t="shared" si="5"/>
        <v>234.44328000000002</v>
      </c>
      <c r="AB59" s="7">
        <f>AA59+Y59</f>
        <v>308.53023652173914</v>
      </c>
      <c r="AC59" s="6">
        <f>_xlfn.PERCENTRANK.INC(AB:AB,AB59)*100</f>
        <v>17.5</v>
      </c>
    </row>
    <row r="60" spans="1:29" x14ac:dyDescent="0.2">
      <c r="A60">
        <v>2019</v>
      </c>
      <c r="B60" t="s">
        <v>30</v>
      </c>
      <c r="C60" t="s">
        <v>4</v>
      </c>
      <c r="D60" t="s">
        <v>115</v>
      </c>
      <c r="E60" s="2">
        <v>16</v>
      </c>
      <c r="F60">
        <v>556</v>
      </c>
      <c r="G60" t="str">
        <f>CONCATENATE((A60),"-",LEFT(B60,1),".",RIGHT(B60,LEN(B60)-FIND(" ",B60)))</f>
        <v>2019-D.Carr</v>
      </c>
      <c r="H60" t="str">
        <f>CONCATENATE((A60-1),"-",LEFT(B60,1),".",RIGHT(B60,LEN(B60)-FIND(" ",B60)))</f>
        <v>2018-D.Carr</v>
      </c>
      <c r="I60" t="str">
        <f>CONCATENATE((A60+1),"-",LEFT(B60,1),".",RIGHT(B60,LEN(B60)-FIND(" ",B60)))</f>
        <v>2020-D.Carr</v>
      </c>
      <c r="J60" s="4">
        <v>69.899999999999991</v>
      </c>
      <c r="K60" s="4">
        <f>_xlfn.XLOOKUP(G60,CPOE!M:M,CPOE!K:K)</f>
        <v>5.7</v>
      </c>
      <c r="L60" s="6">
        <f t="shared" si="0"/>
        <v>93.7</v>
      </c>
      <c r="M60" s="3">
        <f>_xlfn.XLOOKUP(G60,CPOE!M:M,CPOE!F:F)</f>
        <v>0.17699999999999999</v>
      </c>
      <c r="N60" s="6">
        <f t="shared" si="0"/>
        <v>74.599999999999994</v>
      </c>
      <c r="O60" s="3">
        <f>_xlfn.XLOOKUP(G60,CPOE!M:M,CPOE!E:E)</f>
        <v>0.14099999999999999</v>
      </c>
      <c r="P60" s="6">
        <f t="shared" si="0"/>
        <v>85.5</v>
      </c>
      <c r="Q60" s="6">
        <f>IF(ISNA(_xlfn.XLOOKUP(H60,G:G,P:P)),"",_xlfn.XLOOKUP(H60,G:G,P:P))</f>
        <v>53.5</v>
      </c>
      <c r="R60" s="6">
        <f t="shared" si="6"/>
        <v>32</v>
      </c>
      <c r="S60" s="3">
        <f t="shared" si="3"/>
        <v>0.14099999999999999</v>
      </c>
      <c r="T60" s="6">
        <f t="shared" si="4"/>
        <v>81.2</v>
      </c>
      <c r="U60" s="2">
        <f>_xlfn.XLOOKUP(G60,AV!Y:Y,AV!R:R)</f>
        <v>6</v>
      </c>
      <c r="V60" s="2">
        <f>_xlfn.XLOOKUP(G60,AV!Y:Y,AV!L:L)</f>
        <v>11</v>
      </c>
      <c r="W60" s="4">
        <f>V60/(F60/600)</f>
        <v>11.870503597122303</v>
      </c>
      <c r="X60" s="2">
        <v>82</v>
      </c>
      <c r="Y60" s="6">
        <f>X60/(F60/600)</f>
        <v>88.489208633093526</v>
      </c>
      <c r="Z60" s="6">
        <f t="shared" si="2"/>
        <v>35.5</v>
      </c>
      <c r="AA60">
        <f t="shared" si="5"/>
        <v>869.90796</v>
      </c>
      <c r="AB60" s="7">
        <f>AA60+Y60</f>
        <v>958.39716863309354</v>
      </c>
      <c r="AC60" s="6">
        <f>_xlfn.PERCENTRANK.INC(AB:AB,AB60)*100</f>
        <v>75.3</v>
      </c>
    </row>
    <row r="61" spans="1:29" x14ac:dyDescent="0.2">
      <c r="A61">
        <v>2019</v>
      </c>
      <c r="B61" t="s">
        <v>416</v>
      </c>
      <c r="C61" t="s">
        <v>4</v>
      </c>
      <c r="D61" t="s">
        <v>56</v>
      </c>
      <c r="E61" s="2">
        <v>14</v>
      </c>
      <c r="F61">
        <v>556</v>
      </c>
      <c r="G61" t="str">
        <f>CONCATENATE((A61),"-",LEFT(B61,1),".",RIGHT(B61,LEN(B61)-FIND(" ",B61)))</f>
        <v>2019-G.Minshew II</v>
      </c>
      <c r="H61" t="str">
        <f>CONCATENATE((A61-1),"-",LEFT(B61,1),".",RIGHT(B61,LEN(B61)-FIND(" ",B61)))</f>
        <v>2018-G.Minshew II</v>
      </c>
      <c r="I61" t="str">
        <f>CONCATENATE((A61+1),"-",LEFT(B61,1),".",RIGHT(B61,LEN(B61)-FIND(" ",B61)))</f>
        <v>2020-G.Minshew II</v>
      </c>
      <c r="J61" s="4">
        <v>43.3</v>
      </c>
      <c r="K61" s="4">
        <f>_xlfn.XLOOKUP(G61,CPOE!M:M,CPOE!K:K)</f>
        <v>-3.8</v>
      </c>
      <c r="L61" s="6">
        <f t="shared" si="0"/>
        <v>16.7</v>
      </c>
      <c r="M61" s="3">
        <f>_xlfn.XLOOKUP(G61,CPOE!M:M,CPOE!F:F)</f>
        <v>1.9E-2</v>
      </c>
      <c r="N61" s="6">
        <f t="shared" si="0"/>
        <v>31.2</v>
      </c>
      <c r="O61" s="3">
        <f>_xlfn.XLOOKUP(G61,CPOE!M:M,CPOE!E:E)</f>
        <v>0.03</v>
      </c>
      <c r="P61" s="6">
        <f t="shared" si="0"/>
        <v>25</v>
      </c>
      <c r="Q61" s="6" t="str">
        <f>IF(ISNA(_xlfn.XLOOKUP(H61,G:G,P:P)),"",_xlfn.XLOOKUP(H61,G:G,P:P))</f>
        <v/>
      </c>
      <c r="R61" s="6" t="str">
        <f t="shared" si="6"/>
        <v/>
      </c>
      <c r="S61" s="3">
        <f t="shared" si="3"/>
        <v>4.2899999999999994E-2</v>
      </c>
      <c r="T61" s="6">
        <f t="shared" si="4"/>
        <v>30.4</v>
      </c>
      <c r="U61" s="2">
        <f>_xlfn.XLOOKUP(G61,AV!Y:Y,AV!R:R)</f>
        <v>1</v>
      </c>
      <c r="V61" s="2">
        <f>_xlfn.XLOOKUP(G61,AV!Y:Y,AV!L:L)</f>
        <v>10</v>
      </c>
      <c r="W61" s="4">
        <f>V61/(F61/600)</f>
        <v>10.791366906474821</v>
      </c>
      <c r="X61" s="2">
        <v>344</v>
      </c>
      <c r="Y61" s="6">
        <f>X61/(F61/600)</f>
        <v>371.22302158273385</v>
      </c>
      <c r="Z61" s="6">
        <f t="shared" si="2"/>
        <v>80.800000000000011</v>
      </c>
      <c r="AA61">
        <f t="shared" si="5"/>
        <v>185.08680000000001</v>
      </c>
      <c r="AB61" s="7">
        <f>AA61+Y61</f>
        <v>556.30982158273389</v>
      </c>
      <c r="AC61" s="6">
        <f>_xlfn.PERCENTRANK.INC(AB:AB,AB61)*100</f>
        <v>40.200000000000003</v>
      </c>
    </row>
    <row r="62" spans="1:29" x14ac:dyDescent="0.2">
      <c r="A62">
        <v>2019</v>
      </c>
      <c r="B62" t="s">
        <v>79</v>
      </c>
      <c r="C62" t="s">
        <v>4</v>
      </c>
      <c r="D62" t="s">
        <v>35</v>
      </c>
      <c r="E62" s="2">
        <v>13</v>
      </c>
      <c r="F62">
        <v>555</v>
      </c>
      <c r="G62" t="str">
        <f>CONCATENATE((A62),"-",LEFT(B62,1),".",RIGHT(B62,LEN(B62)-FIND(" ",B62)))</f>
        <v>2019-K.Allen</v>
      </c>
      <c r="H62" t="str">
        <f>CONCATENATE((A62-1),"-",LEFT(B62,1),".",RIGHT(B62,LEN(B62)-FIND(" ",B62)))</f>
        <v>2018-K.Allen</v>
      </c>
      <c r="I62" t="str">
        <f>CONCATENATE((A62+1),"-",LEFT(B62,1),".",RIGHT(B62,LEN(B62)-FIND(" ",B62)))</f>
        <v>2020-K.Allen</v>
      </c>
      <c r="J62" s="4">
        <v>21.8</v>
      </c>
      <c r="K62" s="4">
        <f>_xlfn.XLOOKUP(G62,CPOE!M:M,CPOE!K:K)</f>
        <v>-1</v>
      </c>
      <c r="L62" s="6">
        <f t="shared" si="0"/>
        <v>39.4</v>
      </c>
      <c r="M62" s="3">
        <f>_xlfn.XLOOKUP(G62,CPOE!M:M,CPOE!F:F)</f>
        <v>-8.0000000000000002E-3</v>
      </c>
      <c r="N62" s="6">
        <f t="shared" si="0"/>
        <v>25</v>
      </c>
      <c r="O62" s="3">
        <f>_xlfn.XLOOKUP(G62,CPOE!M:M,CPOE!E:E)</f>
        <v>3.6999999999999998E-2</v>
      </c>
      <c r="P62" s="6">
        <f t="shared" si="0"/>
        <v>28.1</v>
      </c>
      <c r="Q62" s="6" t="str">
        <f>IF(ISNA(_xlfn.XLOOKUP(H62,G:G,P:P)),"",_xlfn.XLOOKUP(H62,G:G,P:P))</f>
        <v/>
      </c>
      <c r="R62" s="6" t="str">
        <f t="shared" si="6"/>
        <v/>
      </c>
      <c r="S62" s="3">
        <f t="shared" si="3"/>
        <v>5.2909999999999992E-2</v>
      </c>
      <c r="T62" s="6">
        <f t="shared" si="4"/>
        <v>33.5</v>
      </c>
      <c r="U62" s="2">
        <f>_xlfn.XLOOKUP(G62,AV!Y:Y,AV!R:R)</f>
        <v>2</v>
      </c>
      <c r="V62" s="2">
        <f>_xlfn.XLOOKUP(G62,AV!Y:Y,AV!L:L)</f>
        <v>7</v>
      </c>
      <c r="W62" s="4">
        <f>V62/(F62/600)</f>
        <v>7.5675675675675675</v>
      </c>
      <c r="X62" s="2">
        <v>106</v>
      </c>
      <c r="Y62" s="6">
        <f>X62/(F62/600)</f>
        <v>114.59459459459458</v>
      </c>
      <c r="Z62" s="6">
        <f t="shared" si="2"/>
        <v>41.4</v>
      </c>
      <c r="AA62">
        <f t="shared" si="5"/>
        <v>228.27372</v>
      </c>
      <c r="AB62" s="7">
        <f>AA62+Y62</f>
        <v>342.86831459459461</v>
      </c>
      <c r="AC62" s="6">
        <f>_xlfn.PERCENTRANK.INC(AB:AB,AB62)*100</f>
        <v>20.7</v>
      </c>
    </row>
    <row r="63" spans="1:29" x14ac:dyDescent="0.2">
      <c r="A63">
        <v>2019</v>
      </c>
      <c r="B63" t="s">
        <v>18</v>
      </c>
      <c r="C63" t="s">
        <v>4</v>
      </c>
      <c r="D63" t="s">
        <v>19</v>
      </c>
      <c r="E63" s="2">
        <v>16</v>
      </c>
      <c r="F63">
        <v>545</v>
      </c>
      <c r="G63" t="str">
        <f>CONCATENATE((A63),"-",LEFT(B63,1),".",RIGHT(B63,LEN(B63)-FIND(" ",B63)))</f>
        <v>2019-J.Allen</v>
      </c>
      <c r="H63" t="str">
        <f>CONCATENATE((A63-1),"-",LEFT(B63,1),".",RIGHT(B63,LEN(B63)-FIND(" ",B63)))</f>
        <v>2018-J.Allen</v>
      </c>
      <c r="I63" t="str">
        <f>CONCATENATE((A63+1),"-",LEFT(B63,1),".",RIGHT(B63,LEN(B63)-FIND(" ",B63)))</f>
        <v>2020-J.Allen</v>
      </c>
      <c r="J63" s="4">
        <v>39</v>
      </c>
      <c r="K63" s="4">
        <f>_xlfn.XLOOKUP(G63,CPOE!M:M,CPOE!K:K)</f>
        <v>-1.6</v>
      </c>
      <c r="L63" s="6">
        <f t="shared" si="0"/>
        <v>32.800000000000004</v>
      </c>
      <c r="M63" s="3">
        <f>_xlfn.XLOOKUP(G63,CPOE!M:M,CPOE!F:F)</f>
        <v>5.2999999999999999E-2</v>
      </c>
      <c r="N63" s="6">
        <f t="shared" si="0"/>
        <v>39</v>
      </c>
      <c r="O63" s="3">
        <f>_xlfn.XLOOKUP(G63,CPOE!M:M,CPOE!E:E)</f>
        <v>5.5E-2</v>
      </c>
      <c r="P63" s="6">
        <f t="shared" si="0"/>
        <v>38.200000000000003</v>
      </c>
      <c r="Q63" s="6">
        <f>IF(ISNA(_xlfn.XLOOKUP(H63,G:G,P:P)),"",_xlfn.XLOOKUP(H63,G:G,P:P))</f>
        <v>14.000000000000002</v>
      </c>
      <c r="R63" s="6">
        <f t="shared" si="6"/>
        <v>24.200000000000003</v>
      </c>
      <c r="S63" s="3">
        <f t="shared" si="3"/>
        <v>7.8649999999999998E-2</v>
      </c>
      <c r="T63" s="6">
        <f t="shared" si="4"/>
        <v>49.6</v>
      </c>
      <c r="U63" s="2">
        <f>_xlfn.XLOOKUP(G63,AV!Y:Y,AV!R:R)</f>
        <v>2</v>
      </c>
      <c r="V63" s="2">
        <f>_xlfn.XLOOKUP(G63,AV!Y:Y,AV!L:L)</f>
        <v>11</v>
      </c>
      <c r="W63" s="4">
        <f>V63/(F63/600)</f>
        <v>12.110091743119266</v>
      </c>
      <c r="X63" s="2">
        <v>510</v>
      </c>
      <c r="Y63" s="6">
        <f>X63/(F63/600)</f>
        <v>561.46788990825689</v>
      </c>
      <c r="Z63" s="6">
        <f t="shared" si="2"/>
        <v>92.9</v>
      </c>
      <c r="AA63">
        <f t="shared" si="5"/>
        <v>339.32580000000002</v>
      </c>
      <c r="AB63" s="7">
        <f>AA63+Y63</f>
        <v>900.79368990825697</v>
      </c>
      <c r="AC63" s="6">
        <f>_xlfn.PERCENTRANK.INC(AB:AB,AB63)*100</f>
        <v>71.8</v>
      </c>
    </row>
    <row r="64" spans="1:29" x14ac:dyDescent="0.2">
      <c r="A64">
        <v>2019</v>
      </c>
      <c r="B64" t="s">
        <v>40</v>
      </c>
      <c r="C64" t="s">
        <v>4</v>
      </c>
      <c r="D64" t="s">
        <v>41</v>
      </c>
      <c r="E64" s="2">
        <v>13</v>
      </c>
      <c r="F64">
        <v>527</v>
      </c>
      <c r="G64" t="str">
        <f>CONCATENATE((A64),"-",LEFT(B64,1),".",RIGHT(B64,LEN(B64)-FIND(" ",B64)))</f>
        <v>2019-D.Jones</v>
      </c>
      <c r="H64" t="str">
        <f>CONCATENATE((A64-1),"-",LEFT(B64,1),".",RIGHT(B64,LEN(B64)-FIND(" ",B64)))</f>
        <v>2018-D.Jones</v>
      </c>
      <c r="I64" t="str">
        <f>CONCATENATE((A64+1),"-",LEFT(B64,1),".",RIGHT(B64,LEN(B64)-FIND(" ",B64)))</f>
        <v>2020-D.Jones</v>
      </c>
      <c r="J64" s="4">
        <v>43.7</v>
      </c>
      <c r="K64" s="4">
        <f>_xlfn.XLOOKUP(G64,CPOE!M:M,CPOE!K:K)</f>
        <v>-1.9</v>
      </c>
      <c r="L64" s="6">
        <f t="shared" si="0"/>
        <v>30.4</v>
      </c>
      <c r="M64" s="3">
        <f>_xlfn.XLOOKUP(G64,CPOE!M:M,CPOE!F:F)</f>
        <v>1.4E-2</v>
      </c>
      <c r="N64" s="6">
        <f t="shared" si="0"/>
        <v>29.2</v>
      </c>
      <c r="O64" s="3">
        <f>_xlfn.XLOOKUP(G64,CPOE!M:M,CPOE!E:E)</f>
        <v>3.9E-2</v>
      </c>
      <c r="P64" s="6">
        <f t="shared" si="0"/>
        <v>30.8</v>
      </c>
      <c r="Q64" s="6" t="str">
        <f>IF(ISNA(_xlfn.XLOOKUP(H64,G:G,P:P)),"",_xlfn.XLOOKUP(H64,G:G,P:P))</f>
        <v/>
      </c>
      <c r="R64" s="6" t="str">
        <f t="shared" si="6"/>
        <v/>
      </c>
      <c r="S64" s="3">
        <f t="shared" si="3"/>
        <v>5.577E-2</v>
      </c>
      <c r="T64" s="6">
        <f t="shared" si="4"/>
        <v>35.9</v>
      </c>
      <c r="U64" s="2">
        <f>_xlfn.XLOOKUP(G64,AV!Y:Y,AV!R:R)</f>
        <v>1</v>
      </c>
      <c r="V64" s="2">
        <f>_xlfn.XLOOKUP(G64,AV!Y:Y,AV!L:L)</f>
        <v>9</v>
      </c>
      <c r="W64" s="4">
        <f>V64/(F64/600)</f>
        <v>10.246679316888047</v>
      </c>
      <c r="X64" s="2">
        <v>286</v>
      </c>
      <c r="Y64" s="6">
        <f>X64/(F64/600)</f>
        <v>325.61669829222012</v>
      </c>
      <c r="Z64" s="6">
        <f t="shared" si="2"/>
        <v>76.099999999999994</v>
      </c>
      <c r="AA64">
        <f t="shared" si="5"/>
        <v>240.61284000000001</v>
      </c>
      <c r="AB64" s="7">
        <f>AA64+Y64</f>
        <v>566.22953829222013</v>
      </c>
      <c r="AC64" s="6">
        <f>_xlfn.PERCENTRANK.INC(AB:AB,AB64)*100</f>
        <v>41.4</v>
      </c>
    </row>
    <row r="65" spans="1:29" x14ac:dyDescent="0.2">
      <c r="A65">
        <v>2019</v>
      </c>
      <c r="B65" t="s">
        <v>74</v>
      </c>
      <c r="C65" t="s">
        <v>4</v>
      </c>
      <c r="D65" t="s">
        <v>60</v>
      </c>
      <c r="E65" s="2">
        <v>16</v>
      </c>
      <c r="F65">
        <v>526</v>
      </c>
      <c r="G65" t="str">
        <f>CONCATENATE((A65),"-",LEFT(B65,1),".",RIGHT(B65,LEN(B65)-FIND(" ",B65)))</f>
        <v>2019-J.Garoppolo</v>
      </c>
      <c r="H65" t="str">
        <f>CONCATENATE((A65-1),"-",LEFT(B65,1),".",RIGHT(B65,LEN(B65)-FIND(" ",B65)))</f>
        <v>2018-J.Garoppolo</v>
      </c>
      <c r="I65" t="str">
        <f>CONCATENATE((A65+1),"-",LEFT(B65,1),".",RIGHT(B65,LEN(B65)-FIND(" ",B65)))</f>
        <v>2020-J.Garoppolo</v>
      </c>
      <c r="J65" s="4">
        <v>84.3</v>
      </c>
      <c r="K65" s="4">
        <f>_xlfn.XLOOKUP(G65,CPOE!M:M,CPOE!K:K)</f>
        <v>2.4</v>
      </c>
      <c r="L65" s="6">
        <f t="shared" si="0"/>
        <v>73.8</v>
      </c>
      <c r="M65" s="3">
        <f>_xlfn.XLOOKUP(G65,CPOE!M:M,CPOE!F:F)</f>
        <v>0.20100000000000001</v>
      </c>
      <c r="N65" s="6">
        <f t="shared" si="0"/>
        <v>81.599999999999994</v>
      </c>
      <c r="O65" s="3">
        <f>_xlfn.XLOOKUP(G65,CPOE!M:M,CPOE!E:E)</f>
        <v>0.13200000000000001</v>
      </c>
      <c r="P65" s="6">
        <f t="shared" si="0"/>
        <v>80.800000000000011</v>
      </c>
      <c r="Q65" s="6">
        <f>IF(ISNA(_xlfn.XLOOKUP(H65,G:G,P:P)),"",_xlfn.XLOOKUP(H65,G:G,P:P))</f>
        <v>37.1</v>
      </c>
      <c r="R65" s="6">
        <f t="shared" si="6"/>
        <v>43.70000000000001</v>
      </c>
      <c r="S65" s="3">
        <f t="shared" si="3"/>
        <v>0.13200000000000001</v>
      </c>
      <c r="T65" s="6">
        <f t="shared" si="4"/>
        <v>76.5</v>
      </c>
      <c r="U65" s="2">
        <f>_xlfn.XLOOKUP(G65,AV!Y:Y,AV!R:R)</f>
        <v>6</v>
      </c>
      <c r="V65" s="2">
        <f>_xlfn.XLOOKUP(G65,AV!Y:Y,AV!L:L)</f>
        <v>16</v>
      </c>
      <c r="W65" s="4">
        <f>V65/(F65/600)</f>
        <v>18.250950570342205</v>
      </c>
      <c r="X65" s="2">
        <v>62</v>
      </c>
      <c r="Y65" s="6">
        <f>X65/(F65/600)</f>
        <v>70.722433460076047</v>
      </c>
      <c r="Z65" s="6">
        <f t="shared" si="2"/>
        <v>29.599999999999998</v>
      </c>
      <c r="AA65">
        <f t="shared" si="5"/>
        <v>814.38192000000004</v>
      </c>
      <c r="AB65" s="7">
        <f>AA65+Y65</f>
        <v>885.10435346007603</v>
      </c>
      <c r="AC65" s="6">
        <f>_xlfn.PERCENTRANK.INC(AB:AB,AB65)*100</f>
        <v>70.3</v>
      </c>
    </row>
    <row r="66" spans="1:29" x14ac:dyDescent="0.2">
      <c r="A66">
        <v>2019</v>
      </c>
      <c r="B66" t="s">
        <v>12</v>
      </c>
      <c r="C66" t="s">
        <v>4</v>
      </c>
      <c r="D66" t="s">
        <v>13</v>
      </c>
      <c r="E66" s="2">
        <v>14</v>
      </c>
      <c r="F66">
        <v>526</v>
      </c>
      <c r="G66" t="str">
        <f>CONCATENATE((A66),"-",LEFT(B66,1),".",RIGHT(B66,LEN(B66)-FIND(" ",B66)))</f>
        <v>2019-P.Mahomes</v>
      </c>
      <c r="H66" t="str">
        <f>CONCATENATE((A66-1),"-",LEFT(B66,1),".",RIGHT(B66,LEN(B66)-FIND(" ",B66)))</f>
        <v>2018-P.Mahomes</v>
      </c>
      <c r="I66" t="str">
        <f>CONCATENATE((A66+1),"-",LEFT(B66,1),".",RIGHT(B66,LEN(B66)-FIND(" ",B66)))</f>
        <v>2020-P.Mahomes</v>
      </c>
      <c r="J66" s="4">
        <v>83.899999999999991</v>
      </c>
      <c r="K66" s="4">
        <f>_xlfn.XLOOKUP(G66,CPOE!M:M,CPOE!K:K)</f>
        <v>2.5</v>
      </c>
      <c r="L66" s="6">
        <f t="shared" si="0"/>
        <v>74.2</v>
      </c>
      <c r="M66" s="3">
        <f>_xlfn.XLOOKUP(G66,CPOE!M:M,CPOE!F:F)</f>
        <v>0.29799999999999999</v>
      </c>
      <c r="N66" s="6">
        <f t="shared" si="0"/>
        <v>96</v>
      </c>
      <c r="O66" s="3">
        <f>_xlfn.XLOOKUP(G66,CPOE!M:M,CPOE!E:E)</f>
        <v>0.16900000000000001</v>
      </c>
      <c r="P66" s="6">
        <f t="shared" si="0"/>
        <v>93.300000000000011</v>
      </c>
      <c r="Q66" s="6">
        <f>IF(ISNA(_xlfn.XLOOKUP(H66,G:G,P:P)),"",_xlfn.XLOOKUP(H66,G:G,P:P))</f>
        <v>98.8</v>
      </c>
      <c r="R66" s="6">
        <f t="shared" si="6"/>
        <v>-5.4999999999999858</v>
      </c>
      <c r="S66" s="3">
        <f t="shared" si="3"/>
        <v>0.16900000000000001</v>
      </c>
      <c r="T66" s="6">
        <f t="shared" si="4"/>
        <v>91</v>
      </c>
      <c r="U66" s="2">
        <f>_xlfn.XLOOKUP(G66,AV!Y:Y,AV!R:R)</f>
        <v>3</v>
      </c>
      <c r="V66" s="2">
        <f>_xlfn.XLOOKUP(G66,AV!Y:Y,AV!L:L)</f>
        <v>17</v>
      </c>
      <c r="W66" s="4">
        <f>V66/(F66/600)</f>
        <v>19.391634980988592</v>
      </c>
      <c r="X66" s="2">
        <v>218</v>
      </c>
      <c r="Y66" s="6">
        <f>X66/(F66/600)</f>
        <v>248.66920152091254</v>
      </c>
      <c r="Z66" s="6">
        <f t="shared" ref="Z66:Z129" si="7">_xlfn.PERCENTRANK.INC(Y:Y,Y66)*100</f>
        <v>65.600000000000009</v>
      </c>
      <c r="AA66">
        <f t="shared" si="5"/>
        <v>1042.6556400000002</v>
      </c>
      <c r="AB66" s="7">
        <f>AA66+Y66</f>
        <v>1291.3248415209127</v>
      </c>
      <c r="AC66" s="6">
        <f>_xlfn.PERCENTRANK.INC(AB:AB,AB66)*100</f>
        <v>90.2</v>
      </c>
    </row>
    <row r="67" spans="1:29" x14ac:dyDescent="0.2">
      <c r="A67">
        <v>2019</v>
      </c>
      <c r="B67" t="s">
        <v>103</v>
      </c>
      <c r="C67" t="s">
        <v>4</v>
      </c>
      <c r="D67" t="s">
        <v>33</v>
      </c>
      <c r="E67" s="2">
        <v>15</v>
      </c>
      <c r="F67">
        <v>506</v>
      </c>
      <c r="G67" t="str">
        <f>CONCATENATE((A67),"-",LEFT(B67,1),".",RIGHT(B67,LEN(B67)-FIND(" ",B67)))</f>
        <v>2019-J.Brissett</v>
      </c>
      <c r="H67" t="str">
        <f>CONCATENATE((A67-1),"-",LEFT(B67,1),".",RIGHT(B67,LEN(B67)-FIND(" ",B67)))</f>
        <v>2018-J.Brissett</v>
      </c>
      <c r="I67" t="str">
        <f>CONCATENATE((A67+1),"-",LEFT(B67,1),".",RIGHT(B67,LEN(B67)-FIND(" ",B67)))</f>
        <v>2020-J.Brissett</v>
      </c>
      <c r="J67" s="4">
        <v>55.000000000000007</v>
      </c>
      <c r="K67" s="4">
        <f>_xlfn.XLOOKUP(G67,CPOE!M:M,CPOE!K:K)</f>
        <v>-3.3</v>
      </c>
      <c r="L67" s="6">
        <f t="shared" ref="L67:L130" si="8">_xlfn.PERCENTRANK.INC(K:K,K67)*100</f>
        <v>20.3</v>
      </c>
      <c r="M67" s="3">
        <f>_xlfn.XLOOKUP(G67,CPOE!M:M,CPOE!F:F)</f>
        <v>0.10299999999999999</v>
      </c>
      <c r="N67" s="6">
        <f t="shared" ref="N67:N130" si="9">_xlfn.PERCENTRANK.INC(M:M,M67)*100</f>
        <v>55.400000000000006</v>
      </c>
      <c r="O67" s="3">
        <f>_xlfn.XLOOKUP(G67,CPOE!M:M,CPOE!E:E)</f>
        <v>6.4000000000000001E-2</v>
      </c>
      <c r="P67" s="6">
        <f t="shared" ref="P67:P130" si="10">_xlfn.PERCENTRANK.INC(O:O,O67)*100</f>
        <v>43.7</v>
      </c>
      <c r="Q67" s="6" t="str">
        <f>IF(ISNA(_xlfn.XLOOKUP(H67,G:G,P:P)),"",_xlfn.XLOOKUP(H67,G:G,P:P))</f>
        <v/>
      </c>
      <c r="R67" s="6" t="str">
        <f t="shared" si="6"/>
        <v/>
      </c>
      <c r="S67" s="3">
        <f t="shared" ref="S67:S130" si="11">IF(U67&lt;3,1.43,1)*O67</f>
        <v>6.4000000000000001E-2</v>
      </c>
      <c r="T67" s="6">
        <f t="shared" ref="T67:T130" si="12">_xlfn.PERCENTRANK.INC(S:S,S67)*100</f>
        <v>40.6</v>
      </c>
      <c r="U67" s="2">
        <f>_xlfn.XLOOKUP(G67,AV!Y:Y,AV!R:R)</f>
        <v>4</v>
      </c>
      <c r="V67" s="2">
        <f>_xlfn.XLOOKUP(G67,AV!Y:Y,AV!L:L)</f>
        <v>10</v>
      </c>
      <c r="W67" s="4">
        <f>V67/(F67/600)</f>
        <v>11.857707509881422</v>
      </c>
      <c r="X67" s="2">
        <v>228</v>
      </c>
      <c r="Y67" s="6">
        <f>X67/(F67/600)</f>
        <v>270.35573122529644</v>
      </c>
      <c r="Z67" s="6">
        <f t="shared" si="7"/>
        <v>69.5</v>
      </c>
      <c r="AA67">
        <f t="shared" ref="AA67:AA130" si="13">6169.56*O67</f>
        <v>394.85184000000004</v>
      </c>
      <c r="AB67" s="7">
        <f>AA67+Y67</f>
        <v>665.20757122529653</v>
      </c>
      <c r="AC67" s="6">
        <f>_xlfn.PERCENTRANK.INC(AB:AB,AB67)*100</f>
        <v>48</v>
      </c>
    </row>
    <row r="68" spans="1:29" x14ac:dyDescent="0.2">
      <c r="A68">
        <v>2019</v>
      </c>
      <c r="B68" t="s">
        <v>50</v>
      </c>
      <c r="C68" t="s">
        <v>4</v>
      </c>
      <c r="D68" t="s">
        <v>51</v>
      </c>
      <c r="E68" s="2">
        <v>13</v>
      </c>
      <c r="F68">
        <v>485</v>
      </c>
      <c r="G68" t="str">
        <f>CONCATENATE((A68),"-",LEFT(B68,1),".",RIGHT(B68,LEN(B68)-FIND(" ",B68)))</f>
        <v>2019-S.Darnold</v>
      </c>
      <c r="H68" t="str">
        <f>CONCATENATE((A68-1),"-",LEFT(B68,1),".",RIGHT(B68,LEN(B68)-FIND(" ",B68)))</f>
        <v>2018-S.Darnold</v>
      </c>
      <c r="I68" t="str">
        <f>CONCATENATE((A68+1),"-",LEFT(B68,1),".",RIGHT(B68,LEN(B68)-FIND(" ",B68)))</f>
        <v>2020-S.Darnold</v>
      </c>
      <c r="J68" s="4">
        <v>52.7</v>
      </c>
      <c r="K68" s="4">
        <f>_xlfn.XLOOKUP(G68,CPOE!M:M,CPOE!K:K)</f>
        <v>1</v>
      </c>
      <c r="L68" s="6">
        <f t="shared" si="8"/>
        <v>60.5</v>
      </c>
      <c r="M68" s="3">
        <f>_xlfn.XLOOKUP(G68,CPOE!M:M,CPOE!F:F)</f>
        <v>-1.4999999999999999E-2</v>
      </c>
      <c r="N68" s="6">
        <f t="shared" si="9"/>
        <v>22.6</v>
      </c>
      <c r="O68" s="3">
        <f>_xlfn.XLOOKUP(G68,CPOE!M:M,CPOE!E:E)</f>
        <v>4.5999999999999999E-2</v>
      </c>
      <c r="P68" s="6">
        <f t="shared" si="10"/>
        <v>33.900000000000006</v>
      </c>
      <c r="Q68" s="6">
        <f>IF(ISNA(_xlfn.XLOOKUP(H68,G:G,P:P)),"",_xlfn.XLOOKUP(H68,G:G,P:P))</f>
        <v>21.4</v>
      </c>
      <c r="R68" s="6">
        <f t="shared" si="6"/>
        <v>12.500000000000007</v>
      </c>
      <c r="S68" s="3">
        <f t="shared" si="11"/>
        <v>6.5779999999999991E-2</v>
      </c>
      <c r="T68" s="6">
        <f t="shared" si="12"/>
        <v>41.4</v>
      </c>
      <c r="U68" s="2">
        <f>_xlfn.XLOOKUP(G68,AV!Y:Y,AV!R:R)</f>
        <v>2</v>
      </c>
      <c r="V68" s="2">
        <f>_xlfn.XLOOKUP(G68,AV!Y:Y,AV!L:L)</f>
        <v>6</v>
      </c>
      <c r="W68" s="4">
        <f>V68/(F68/600)</f>
        <v>7.4226804123711343</v>
      </c>
      <c r="X68" s="2">
        <v>62</v>
      </c>
      <c r="Y68" s="6">
        <f>X68/(F68/600)</f>
        <v>76.701030927835049</v>
      </c>
      <c r="Z68" s="6">
        <f t="shared" si="7"/>
        <v>31.6</v>
      </c>
      <c r="AA68">
        <f t="shared" si="13"/>
        <v>283.79975999999999</v>
      </c>
      <c r="AB68" s="7">
        <f>AA68+Y68</f>
        <v>360.50079092783506</v>
      </c>
      <c r="AC68" s="6">
        <f>_xlfn.PERCENTRANK.INC(AB:AB,AB68)*100</f>
        <v>23.799999999999997</v>
      </c>
    </row>
    <row r="69" spans="1:29" x14ac:dyDescent="0.2">
      <c r="A69">
        <v>2019</v>
      </c>
      <c r="B69" t="s">
        <v>26</v>
      </c>
      <c r="C69" t="s">
        <v>4</v>
      </c>
      <c r="D69" t="s">
        <v>27</v>
      </c>
      <c r="E69" s="2">
        <v>15</v>
      </c>
      <c r="F69">
        <v>481</v>
      </c>
      <c r="G69" t="str">
        <f>CONCATENATE((A69),"-",LEFT(B69,1),".",RIGHT(B69,LEN(B69)-FIND(" ",B69)))</f>
        <v>2019-K.Cousins</v>
      </c>
      <c r="H69" t="str">
        <f>CONCATENATE((A69-1),"-",LEFT(B69,1),".",RIGHT(B69,LEN(B69)-FIND(" ",B69)))</f>
        <v>2018-K.Cousins</v>
      </c>
      <c r="I69" t="str">
        <f>CONCATENATE((A69+1),"-",LEFT(B69,1),".",RIGHT(B69,LEN(B69)-FIND(" ",B69)))</f>
        <v>2020-K.Cousins</v>
      </c>
      <c r="J69" s="4">
        <v>92.9</v>
      </c>
      <c r="K69" s="4">
        <f>_xlfn.XLOOKUP(G69,CPOE!M:M,CPOE!K:K)</f>
        <v>4.4000000000000004</v>
      </c>
      <c r="L69" s="6">
        <f t="shared" si="8"/>
        <v>87.1</v>
      </c>
      <c r="M69" s="3">
        <f>_xlfn.XLOOKUP(G69,CPOE!M:M,CPOE!F:F)</f>
        <v>0.21299999999999999</v>
      </c>
      <c r="N69" s="6">
        <f t="shared" si="9"/>
        <v>83.899999999999991</v>
      </c>
      <c r="O69" s="3">
        <f>_xlfn.XLOOKUP(G69,CPOE!M:M,CPOE!E:E)</f>
        <v>0.14799999999999999</v>
      </c>
      <c r="P69" s="6">
        <f t="shared" si="10"/>
        <v>87.5</v>
      </c>
      <c r="Q69" s="6">
        <f>IF(ISNA(_xlfn.XLOOKUP(H69,G:G,P:P)),"",_xlfn.XLOOKUP(H69,G:G,P:P))</f>
        <v>44.5</v>
      </c>
      <c r="R69" s="6">
        <f t="shared" si="6"/>
        <v>43</v>
      </c>
      <c r="S69" s="3">
        <f t="shared" si="11"/>
        <v>0.14799999999999999</v>
      </c>
      <c r="T69" s="6">
        <f t="shared" si="12"/>
        <v>83.2</v>
      </c>
      <c r="U69" s="2">
        <f>_xlfn.XLOOKUP(G69,AV!Y:Y,AV!R:R)</f>
        <v>8</v>
      </c>
      <c r="V69" s="2">
        <f>_xlfn.XLOOKUP(G69,AV!Y:Y,AV!L:L)</f>
        <v>14</v>
      </c>
      <c r="W69" s="4">
        <f>V69/(F69/600)</f>
        <v>17.463617463617464</v>
      </c>
      <c r="X69" s="2">
        <v>63</v>
      </c>
      <c r="Y69" s="6">
        <f>X69/(F69/600)</f>
        <v>78.586278586278596</v>
      </c>
      <c r="Z69" s="6">
        <f t="shared" si="7"/>
        <v>32</v>
      </c>
      <c r="AA69">
        <f t="shared" si="13"/>
        <v>913.09487999999999</v>
      </c>
      <c r="AB69" s="7">
        <f>AA69+Y69</f>
        <v>991.68115858627857</v>
      </c>
      <c r="AC69" s="6">
        <f>_xlfn.PERCENTRANK.INC(AB:AB,AB69)*100</f>
        <v>77.3</v>
      </c>
    </row>
    <row r="70" spans="1:29" x14ac:dyDescent="0.2">
      <c r="A70">
        <v>2019</v>
      </c>
      <c r="B70" t="s">
        <v>46</v>
      </c>
      <c r="C70" t="s">
        <v>4</v>
      </c>
      <c r="D70" t="s">
        <v>47</v>
      </c>
      <c r="E70" s="2">
        <v>15</v>
      </c>
      <c r="F70">
        <v>466</v>
      </c>
      <c r="G70" t="str">
        <f>CONCATENATE((A70),"-",LEFT(B70,1),".",RIGHT(B70,LEN(B70)-FIND(" ",B70)))</f>
        <v>2019-L.Jackson</v>
      </c>
      <c r="H70" t="str">
        <f>CONCATENATE((A70-1),"-",LEFT(B70,1),".",RIGHT(B70,LEN(B70)-FIND(" ",B70)))</f>
        <v>2018-L.Jackson</v>
      </c>
      <c r="I70" t="str">
        <f>CONCATENATE((A70+1),"-",LEFT(B70,1),".",RIGHT(B70,LEN(B70)-FIND(" ",B70)))</f>
        <v>2020-L.Jackson</v>
      </c>
      <c r="J70" s="4">
        <v>93.300000000000011</v>
      </c>
      <c r="K70" s="4">
        <f>_xlfn.XLOOKUP(G70,CPOE!M:M,CPOE!K:K)</f>
        <v>3.8</v>
      </c>
      <c r="L70" s="6">
        <f t="shared" si="8"/>
        <v>83.899999999999991</v>
      </c>
      <c r="M70" s="3">
        <f>_xlfn.XLOOKUP(G70,CPOE!M:M,CPOE!F:F)</f>
        <v>0.34399999999999997</v>
      </c>
      <c r="N70" s="6">
        <f t="shared" si="9"/>
        <v>98.4</v>
      </c>
      <c r="O70" s="3">
        <f>_xlfn.XLOOKUP(G70,CPOE!M:M,CPOE!E:E)</f>
        <v>0.191</v>
      </c>
      <c r="P70" s="6">
        <f t="shared" si="10"/>
        <v>97.6</v>
      </c>
      <c r="Q70" s="6">
        <f>IF(ISNA(_xlfn.XLOOKUP(H70,G:G,P:P)),"",_xlfn.XLOOKUP(H70,G:G,P:P))</f>
        <v>26.1</v>
      </c>
      <c r="R70" s="6">
        <f t="shared" ref="R70:R133" si="14">IF(ISERROR(P70-Q70),"",P70-Q70)</f>
        <v>71.5</v>
      </c>
      <c r="S70" s="3">
        <f t="shared" si="11"/>
        <v>0.27312999999999998</v>
      </c>
      <c r="T70" s="6">
        <f t="shared" si="12"/>
        <v>99.6</v>
      </c>
      <c r="U70" s="2">
        <f>_xlfn.XLOOKUP(G70,AV!Y:Y,AV!R:R)</f>
        <v>2</v>
      </c>
      <c r="V70" s="2">
        <f>_xlfn.XLOOKUP(G70,AV!Y:Y,AV!L:L)</f>
        <v>25</v>
      </c>
      <c r="W70" s="4">
        <f>V70/(F70/600)</f>
        <v>32.188841201716741</v>
      </c>
      <c r="X70" s="2">
        <v>1206</v>
      </c>
      <c r="Y70" s="6">
        <f>X70/(F70/600)</f>
        <v>1552.7896995708156</v>
      </c>
      <c r="Z70" s="6">
        <f t="shared" si="7"/>
        <v>99.6</v>
      </c>
      <c r="AA70">
        <f t="shared" si="13"/>
        <v>1178.3859600000001</v>
      </c>
      <c r="AB70" s="7">
        <f>AA70+Y70</f>
        <v>2731.1756595708157</v>
      </c>
      <c r="AC70" s="6">
        <f>_xlfn.PERCENTRANK.INC(AB:AB,AB70)*100</f>
        <v>100</v>
      </c>
    </row>
    <row r="71" spans="1:29" x14ac:dyDescent="0.2">
      <c r="A71">
        <v>2019</v>
      </c>
      <c r="B71" t="s">
        <v>54</v>
      </c>
      <c r="C71" t="s">
        <v>4</v>
      </c>
      <c r="D71" t="s">
        <v>55</v>
      </c>
      <c r="E71" s="2">
        <v>11</v>
      </c>
      <c r="F71">
        <v>390</v>
      </c>
      <c r="G71" t="str">
        <f>CONCATENATE((A71),"-",LEFT(B71,1),".",RIGHT(B71,LEN(B71)-FIND(" ",B71)))</f>
        <v>2019-D.Brees</v>
      </c>
      <c r="H71" t="str">
        <f>CONCATENATE((A71-1),"-",LEFT(B71,1),".",RIGHT(B71,LEN(B71)-FIND(" ",B71)))</f>
        <v>2018-D.Brees</v>
      </c>
      <c r="I71" t="str">
        <f>CONCATENATE((A71+1),"-",LEFT(B71,1),".",RIGHT(B71,LEN(B71)-FIND(" ",B71)))</f>
        <v>2020-D.Brees</v>
      </c>
      <c r="J71" s="4">
        <v>94.899999999999991</v>
      </c>
      <c r="K71" s="4">
        <f>_xlfn.XLOOKUP(G71,CPOE!M:M,CPOE!K:K)</f>
        <v>6.1</v>
      </c>
      <c r="L71" s="6">
        <f t="shared" si="8"/>
        <v>95.3</v>
      </c>
      <c r="M71" s="3">
        <f>_xlfn.XLOOKUP(G71,CPOE!M:M,CPOE!F:F)</f>
        <v>0.24</v>
      </c>
      <c r="N71" s="6">
        <f t="shared" si="9"/>
        <v>89.4</v>
      </c>
      <c r="O71" s="3">
        <f>_xlfn.XLOOKUP(G71,CPOE!M:M,CPOE!E:E)</f>
        <v>0.16800000000000001</v>
      </c>
      <c r="P71" s="6">
        <f t="shared" si="10"/>
        <v>92.9</v>
      </c>
      <c r="Q71" s="6">
        <f>IF(ISNA(_xlfn.XLOOKUP(H71,G:G,P:P)),"",_xlfn.XLOOKUP(H71,G:G,P:P))</f>
        <v>99.6</v>
      </c>
      <c r="R71" s="6">
        <f t="shared" si="14"/>
        <v>-6.6999999999999886</v>
      </c>
      <c r="S71" s="3">
        <f t="shared" si="11"/>
        <v>0.16800000000000001</v>
      </c>
      <c r="T71" s="6">
        <f t="shared" si="12"/>
        <v>90.600000000000009</v>
      </c>
      <c r="U71" s="2">
        <f>_xlfn.XLOOKUP(G71,AV!Y:Y,AV!R:R)</f>
        <v>19</v>
      </c>
      <c r="V71" s="2">
        <f>_xlfn.XLOOKUP(G71,AV!Y:Y,AV!L:L)</f>
        <v>11</v>
      </c>
      <c r="W71" s="4">
        <f>V71/(F71/600)</f>
        <v>16.923076923076923</v>
      </c>
      <c r="X71" s="2">
        <v>-4</v>
      </c>
      <c r="Y71" s="6">
        <f>X71/(F71/600)</f>
        <v>-6.1538461538461533</v>
      </c>
      <c r="Z71" s="6">
        <f t="shared" si="7"/>
        <v>1.5</v>
      </c>
      <c r="AA71">
        <f t="shared" si="13"/>
        <v>1036.4860800000001</v>
      </c>
      <c r="AB71" s="7">
        <f>AA71+Y71</f>
        <v>1030.3322338461539</v>
      </c>
      <c r="AC71" s="6">
        <f>_xlfn.PERCENTRANK.INC(AB:AB,AB71)*100</f>
        <v>79.600000000000009</v>
      </c>
    </row>
    <row r="72" spans="1:29" x14ac:dyDescent="0.2">
      <c r="A72">
        <v>2019</v>
      </c>
      <c r="B72" t="s">
        <v>38</v>
      </c>
      <c r="C72" t="s">
        <v>4</v>
      </c>
      <c r="D72" t="s">
        <v>39</v>
      </c>
      <c r="E72" s="2">
        <v>11</v>
      </c>
      <c r="F72">
        <v>335</v>
      </c>
      <c r="G72" t="str">
        <f>CONCATENATE((A72),"-",LEFT(B72,1),".",RIGHT(B72,LEN(B72)-FIND(" ",B72)))</f>
        <v>2019-R.Tannehill</v>
      </c>
      <c r="H72" t="str">
        <f>CONCATENATE((A72-1),"-",LEFT(B72,1),".",RIGHT(B72,LEN(B72)-FIND(" ",B72)))</f>
        <v>2018-R.Tannehill</v>
      </c>
      <c r="I72" t="str">
        <f>CONCATENATE((A72+1),"-",LEFT(B72,1),".",RIGHT(B72,LEN(B72)-FIND(" ",B72)))</f>
        <v>2020-R.Tannehill</v>
      </c>
      <c r="J72" s="4">
        <v>97.2</v>
      </c>
      <c r="K72" s="4">
        <f>_xlfn.XLOOKUP(G72,CPOE!M:M,CPOE!K:K)</f>
        <v>7.7</v>
      </c>
      <c r="L72" s="6">
        <f t="shared" si="8"/>
        <v>99.6</v>
      </c>
      <c r="M72" s="3">
        <f>_xlfn.XLOOKUP(G72,CPOE!M:M,CPOE!F:F)</f>
        <v>0.27500000000000002</v>
      </c>
      <c r="N72" s="6">
        <f t="shared" si="9"/>
        <v>94.1</v>
      </c>
      <c r="O72" s="3">
        <f>_xlfn.XLOOKUP(G72,CPOE!M:M,CPOE!E:E)</f>
        <v>0.19</v>
      </c>
      <c r="P72" s="6">
        <f t="shared" si="10"/>
        <v>96.8</v>
      </c>
      <c r="Q72" s="6">
        <f>IF(ISNA(_xlfn.XLOOKUP(H72,G:G,P:P)),"",_xlfn.XLOOKUP(H72,G:G,P:P))</f>
        <v>17.100000000000001</v>
      </c>
      <c r="R72" s="6">
        <f t="shared" si="14"/>
        <v>79.699999999999989</v>
      </c>
      <c r="S72" s="3">
        <f t="shared" si="11"/>
        <v>0.19</v>
      </c>
      <c r="T72" s="6">
        <f t="shared" si="12"/>
        <v>95.3</v>
      </c>
      <c r="U72" s="2">
        <f>_xlfn.XLOOKUP(G72,AV!Y:Y,AV!R:R)</f>
        <v>7</v>
      </c>
      <c r="V72" s="2">
        <f>_xlfn.XLOOKUP(G72,AV!Y:Y,AV!L:L)</f>
        <v>11</v>
      </c>
      <c r="W72" s="4">
        <f>V72/(F72/600)</f>
        <v>19.701492537313431</v>
      </c>
      <c r="X72" s="2">
        <v>185</v>
      </c>
      <c r="Y72" s="6">
        <f>X72/(F72/600)</f>
        <v>331.34328358208955</v>
      </c>
      <c r="Z72" s="6">
        <f t="shared" si="7"/>
        <v>77.3</v>
      </c>
      <c r="AA72">
        <f t="shared" si="13"/>
        <v>1172.2164</v>
      </c>
      <c r="AB72" s="7">
        <f>AA72+Y72</f>
        <v>1503.5596835820895</v>
      </c>
      <c r="AC72" s="6">
        <f>_xlfn.PERCENTRANK.INC(AB:AB,AB72)*100</f>
        <v>97.2</v>
      </c>
    </row>
    <row r="73" spans="1:29" x14ac:dyDescent="0.2">
      <c r="A73">
        <v>2019</v>
      </c>
      <c r="B73" t="s">
        <v>24</v>
      </c>
      <c r="C73" t="s">
        <v>4</v>
      </c>
      <c r="D73" t="s">
        <v>25</v>
      </c>
      <c r="E73" s="2">
        <v>8</v>
      </c>
      <c r="F73">
        <v>320</v>
      </c>
      <c r="G73" t="str">
        <f>CONCATENATE((A73),"-",LEFT(B73,1),".",RIGHT(B73,LEN(B73)-FIND(" ",B73)))</f>
        <v>2019-M.Stafford</v>
      </c>
      <c r="H73" t="str">
        <f>CONCATENATE((A73-1),"-",LEFT(B73,1),".",RIGHT(B73,LEN(B73)-FIND(" ",B73)))</f>
        <v>2018-M.Stafford</v>
      </c>
      <c r="I73" t="str">
        <f>CONCATENATE((A73+1),"-",LEFT(B73,1),".",RIGHT(B73,LEN(B73)-FIND(" ",B73)))</f>
        <v>2020-M.Stafford</v>
      </c>
      <c r="J73" s="4">
        <v>94.1</v>
      </c>
      <c r="K73" s="4">
        <f>_xlfn.XLOOKUP(G73,CPOE!M:M,CPOE!K:K)</f>
        <v>2.1</v>
      </c>
      <c r="L73" s="6">
        <f t="shared" si="8"/>
        <v>70.7</v>
      </c>
      <c r="M73" s="3">
        <f>_xlfn.XLOOKUP(G73,CPOE!M:M,CPOE!F:F)</f>
        <v>0.224</v>
      </c>
      <c r="N73" s="6">
        <f t="shared" si="9"/>
        <v>87.5</v>
      </c>
      <c r="O73" s="3">
        <f>_xlfn.XLOOKUP(G73,CPOE!M:M,CPOE!E:E)</f>
        <v>0.14000000000000001</v>
      </c>
      <c r="P73" s="6">
        <f t="shared" si="10"/>
        <v>85.1</v>
      </c>
      <c r="Q73" s="6">
        <f>IF(ISNA(_xlfn.XLOOKUP(H73,G:G,P:P)),"",_xlfn.XLOOKUP(H73,G:G,P:P))</f>
        <v>43.3</v>
      </c>
      <c r="R73" s="6">
        <f t="shared" si="14"/>
        <v>41.8</v>
      </c>
      <c r="S73" s="3">
        <f t="shared" si="11"/>
        <v>0.14000000000000001</v>
      </c>
      <c r="T73" s="6">
        <f t="shared" si="12"/>
        <v>80.800000000000011</v>
      </c>
      <c r="U73" s="2">
        <f>_xlfn.XLOOKUP(G73,AV!Y:Y,AV!R:R)</f>
        <v>11</v>
      </c>
      <c r="V73" s="2">
        <f>_xlfn.XLOOKUP(G73,AV!Y:Y,AV!L:L)</f>
        <v>8</v>
      </c>
      <c r="W73" s="4">
        <f>V73/(F73/600)</f>
        <v>15</v>
      </c>
      <c r="X73" s="2">
        <v>66</v>
      </c>
      <c r="Y73" s="6">
        <f>X73/(F73/600)</f>
        <v>123.75</v>
      </c>
      <c r="Z73" s="6">
        <f t="shared" si="7"/>
        <v>42.9</v>
      </c>
      <c r="AA73">
        <f t="shared" si="13"/>
        <v>863.73840000000018</v>
      </c>
      <c r="AB73" s="7">
        <f>AA73+Y73</f>
        <v>987.48840000000018</v>
      </c>
      <c r="AC73" s="6">
        <f>_xlfn.PERCENTRANK.INC(AB:AB,AB73)*100</f>
        <v>76.5</v>
      </c>
    </row>
    <row r="74" spans="1:29" x14ac:dyDescent="0.2">
      <c r="A74">
        <v>2019</v>
      </c>
      <c r="B74" t="s">
        <v>86</v>
      </c>
      <c r="C74" t="s">
        <v>4</v>
      </c>
      <c r="D74" t="s">
        <v>21</v>
      </c>
      <c r="E74" s="2">
        <v>10</v>
      </c>
      <c r="F74">
        <v>308</v>
      </c>
      <c r="G74" t="str">
        <f>CONCATENATE((A74),"-",LEFT(B74,1),".",RIGHT(B74,LEN(B74)-FIND(" ",B74)))</f>
        <v>2019-M.Rudolph</v>
      </c>
      <c r="H74" t="str">
        <f>CONCATENATE((A74-1),"-",LEFT(B74,1),".",RIGHT(B74,LEN(B74)-FIND(" ",B74)))</f>
        <v>2018-M.Rudolph</v>
      </c>
      <c r="I74" t="str">
        <f>CONCATENATE((A74+1),"-",LEFT(B74,1),".",RIGHT(B74,LEN(B74)-FIND(" ",B74)))</f>
        <v>2020-M.Rudolph</v>
      </c>
      <c r="J74" s="4">
        <v>69.099999999999994</v>
      </c>
      <c r="K74" s="4">
        <f>_xlfn.XLOOKUP(G74,CPOE!M:M,CPOE!K:K)</f>
        <v>-1.2</v>
      </c>
      <c r="L74" s="6">
        <f t="shared" si="8"/>
        <v>36.299999999999997</v>
      </c>
      <c r="M74" s="3">
        <f>_xlfn.XLOOKUP(G74,CPOE!M:M,CPOE!F:F)</f>
        <v>-4.0000000000000001E-3</v>
      </c>
      <c r="N74" s="6">
        <f t="shared" si="9"/>
        <v>26.1</v>
      </c>
      <c r="O74" s="3">
        <f>_xlfn.XLOOKUP(G74,CPOE!M:M,CPOE!E:E)</f>
        <v>3.6999999999999998E-2</v>
      </c>
      <c r="P74" s="6">
        <f t="shared" si="10"/>
        <v>28.1</v>
      </c>
      <c r="Q74" s="6" t="str">
        <f>IF(ISNA(_xlfn.XLOOKUP(H74,G:G,P:P)),"",_xlfn.XLOOKUP(H74,G:G,P:P))</f>
        <v/>
      </c>
      <c r="R74" s="6" t="str">
        <f t="shared" si="14"/>
        <v/>
      </c>
      <c r="S74" s="3">
        <f t="shared" si="11"/>
        <v>5.2909999999999992E-2</v>
      </c>
      <c r="T74" s="6">
        <f t="shared" si="12"/>
        <v>33.5</v>
      </c>
      <c r="U74" s="2">
        <f>_xlfn.XLOOKUP(G74,AV!Y:Y,AV!R:R)</f>
        <v>1</v>
      </c>
      <c r="V74" s="2">
        <f>_xlfn.XLOOKUP(G74,AV!Y:Y,AV!L:L)</f>
        <v>3</v>
      </c>
      <c r="W74" s="4">
        <f>V74/(F74/600)</f>
        <v>5.8441558441558445</v>
      </c>
      <c r="X74" s="2">
        <v>43</v>
      </c>
      <c r="Y74" s="6">
        <f>X74/(F74/600)</f>
        <v>83.766233766233768</v>
      </c>
      <c r="Z74" s="6">
        <f t="shared" si="7"/>
        <v>33.5</v>
      </c>
      <c r="AA74">
        <f t="shared" si="13"/>
        <v>228.27372</v>
      </c>
      <c r="AB74" s="7">
        <f>AA74+Y74</f>
        <v>312.03995376623379</v>
      </c>
      <c r="AC74" s="6">
        <f>_xlfn.PERCENTRANK.INC(AB:AB,AB74)*100</f>
        <v>17.899999999999999</v>
      </c>
    </row>
    <row r="75" spans="1:29" x14ac:dyDescent="0.2">
      <c r="A75">
        <v>2019</v>
      </c>
      <c r="B75" t="s">
        <v>76</v>
      </c>
      <c r="C75" t="s">
        <v>4</v>
      </c>
      <c r="D75" t="s">
        <v>45</v>
      </c>
      <c r="E75" s="2">
        <v>8</v>
      </c>
      <c r="F75">
        <v>294</v>
      </c>
      <c r="G75" t="str">
        <f>CONCATENATE((A75),"-",LEFT(B75,1),".",RIGHT(B75,LEN(B75)-FIND(" ",B75)))</f>
        <v>2019-J.Flacco</v>
      </c>
      <c r="H75" t="str">
        <f>CONCATENATE((A75-1),"-",LEFT(B75,1),".",RIGHT(B75,LEN(B75)-FIND(" ",B75)))</f>
        <v>2018-J.Flacco</v>
      </c>
      <c r="I75" t="str">
        <f>CONCATENATE((A75+1),"-",LEFT(B75,1),".",RIGHT(B75,LEN(B75)-FIND(" ",B75)))</f>
        <v>2020-J.Flacco</v>
      </c>
      <c r="J75" s="4">
        <v>45.7</v>
      </c>
      <c r="K75" s="4">
        <f>_xlfn.XLOOKUP(G75,CPOE!M:M,CPOE!K:K)</f>
        <v>-0.2</v>
      </c>
      <c r="L75" s="6">
        <f t="shared" si="8"/>
        <v>46.800000000000004</v>
      </c>
      <c r="M75" s="3">
        <f>_xlfn.XLOOKUP(G75,CPOE!M:M,CPOE!F:F)</f>
        <v>-2.5000000000000001E-2</v>
      </c>
      <c r="N75" s="6">
        <f t="shared" si="9"/>
        <v>21.4</v>
      </c>
      <c r="O75" s="3">
        <f>_xlfn.XLOOKUP(G75,CPOE!M:M,CPOE!E:E)</f>
        <v>3.5999999999999997E-2</v>
      </c>
      <c r="P75" s="6">
        <f t="shared" si="10"/>
        <v>27.700000000000003</v>
      </c>
      <c r="Q75" s="6">
        <f>IF(ISNA(_xlfn.XLOOKUP(H75,G:G,P:P)),"",_xlfn.XLOOKUP(H75,G:G,P:P))</f>
        <v>45.7</v>
      </c>
      <c r="R75" s="6">
        <f t="shared" si="14"/>
        <v>-18</v>
      </c>
      <c r="S75" s="3">
        <f t="shared" si="11"/>
        <v>3.5999999999999997E-2</v>
      </c>
      <c r="T75" s="6">
        <f t="shared" si="12"/>
        <v>25</v>
      </c>
      <c r="U75" s="2">
        <f>_xlfn.XLOOKUP(G75,AV!Y:Y,AV!R:R)</f>
        <v>12</v>
      </c>
      <c r="V75" s="2">
        <f>_xlfn.XLOOKUP(G75,AV!Y:Y,AV!L:L)</f>
        <v>5</v>
      </c>
      <c r="W75" s="4">
        <f>V75/(F75/600)</f>
        <v>10.204081632653061</v>
      </c>
      <c r="X75" s="2">
        <v>20</v>
      </c>
      <c r="Y75" s="6">
        <f>X75/(F75/600)</f>
        <v>40.816326530612244</v>
      </c>
      <c r="Z75" s="6">
        <f t="shared" si="7"/>
        <v>19.5</v>
      </c>
      <c r="AA75">
        <f t="shared" si="13"/>
        <v>222.10416000000001</v>
      </c>
      <c r="AB75" s="7">
        <f>AA75+Y75</f>
        <v>262.92048653061227</v>
      </c>
      <c r="AC75" s="6">
        <f>_xlfn.PERCENTRANK.INC(AB:AB,AB75)*100</f>
        <v>14.799999999999999</v>
      </c>
    </row>
    <row r="76" spans="1:29" x14ac:dyDescent="0.2">
      <c r="A76">
        <v>2019</v>
      </c>
      <c r="B76" t="s">
        <v>105</v>
      </c>
      <c r="C76" t="s">
        <v>4</v>
      </c>
      <c r="D76" t="s">
        <v>68</v>
      </c>
      <c r="E76" s="2">
        <v>9</v>
      </c>
      <c r="F76">
        <v>266</v>
      </c>
      <c r="G76" t="str">
        <f>CONCATENATE((A76),"-",LEFT(B76,1),".",RIGHT(B76,LEN(B76)-FIND(" ",B76)))</f>
        <v>2019-C.Keenum</v>
      </c>
      <c r="H76" t="str">
        <f>CONCATENATE((A76-1),"-",LEFT(B76,1),".",RIGHT(B76,LEN(B76)-FIND(" ",B76)))</f>
        <v>2018-C.Keenum</v>
      </c>
      <c r="I76" t="str">
        <f>CONCATENATE((A76+1),"-",LEFT(B76,1),".",RIGHT(B76,LEN(B76)-FIND(" ",B76)))</f>
        <v>2020-C.Keenum</v>
      </c>
      <c r="J76" s="4">
        <v>64.8</v>
      </c>
      <c r="K76" s="4">
        <f>_xlfn.XLOOKUP(G76,CPOE!M:M,CPOE!K:K)</f>
        <v>-1.1000000000000001</v>
      </c>
      <c r="L76" s="6">
        <f t="shared" si="8"/>
        <v>37.799999999999997</v>
      </c>
      <c r="M76" s="3">
        <f>_xlfn.XLOOKUP(G76,CPOE!M:M,CPOE!F:F)</f>
        <v>4.3999999999999997E-2</v>
      </c>
      <c r="N76" s="6">
        <f t="shared" si="9"/>
        <v>37.5</v>
      </c>
      <c r="O76" s="3">
        <f>_xlfn.XLOOKUP(G76,CPOE!M:M,CPOE!E:E)</f>
        <v>5.3999999999999999E-2</v>
      </c>
      <c r="P76" s="6">
        <f t="shared" si="10"/>
        <v>37.799999999999997</v>
      </c>
      <c r="Q76" s="6">
        <f>IF(ISNA(_xlfn.XLOOKUP(H76,G:G,P:P)),"",_xlfn.XLOOKUP(H76,G:G,P:P))</f>
        <v>30.8</v>
      </c>
      <c r="R76" s="6">
        <f t="shared" si="14"/>
        <v>6.9999999999999964</v>
      </c>
      <c r="S76" s="3">
        <f t="shared" si="11"/>
        <v>5.3999999999999999E-2</v>
      </c>
      <c r="T76" s="6">
        <f t="shared" si="12"/>
        <v>34.699999999999996</v>
      </c>
      <c r="U76" s="2">
        <f>_xlfn.XLOOKUP(G76,AV!Y:Y,AV!R:R)</f>
        <v>7</v>
      </c>
      <c r="V76" s="2">
        <f>_xlfn.XLOOKUP(G76,AV!Y:Y,AV!L:L)</f>
        <v>4</v>
      </c>
      <c r="W76" s="4">
        <f>V76/(F76/600)</f>
        <v>9.022556390977444</v>
      </c>
      <c r="X76" s="2">
        <v>12</v>
      </c>
      <c r="Y76" s="6">
        <f>X76/(F76/600)</f>
        <v>27.06766917293233</v>
      </c>
      <c r="Z76" s="6">
        <f t="shared" si="7"/>
        <v>14.000000000000002</v>
      </c>
      <c r="AA76">
        <f t="shared" si="13"/>
        <v>333.15624000000003</v>
      </c>
      <c r="AB76" s="7">
        <f>AA76+Y76</f>
        <v>360.22390917293234</v>
      </c>
      <c r="AC76" s="6">
        <f>_xlfn.PERCENTRANK.INC(AB:AB,AB76)*100</f>
        <v>22.6</v>
      </c>
    </row>
    <row r="77" spans="1:29" x14ac:dyDescent="0.2">
      <c r="A77">
        <v>2019</v>
      </c>
      <c r="B77" t="s">
        <v>69</v>
      </c>
      <c r="C77" t="s">
        <v>4</v>
      </c>
      <c r="D77" t="s">
        <v>68</v>
      </c>
      <c r="E77" s="2">
        <v>9</v>
      </c>
      <c r="F77">
        <v>245</v>
      </c>
      <c r="G77" t="str">
        <f>CONCATENATE((A77),"-",LEFT(B77,1),".",RIGHT(B77,LEN(B77)-FIND(" ",B77)))</f>
        <v>2019-D.Haskins</v>
      </c>
      <c r="H77" t="str">
        <f>CONCATENATE((A77-1),"-",LEFT(B77,1),".",RIGHT(B77,LEN(B77)-FIND(" ",B77)))</f>
        <v>2018-D.Haskins</v>
      </c>
      <c r="I77" t="str">
        <f>CONCATENATE((A77+1),"-",LEFT(B77,1),".",RIGHT(B77,LEN(B77)-FIND(" ",B77)))</f>
        <v>2020-D.Haskins</v>
      </c>
      <c r="J77" s="4">
        <v>10.100000000000001</v>
      </c>
      <c r="K77" s="4">
        <f>_xlfn.XLOOKUP(G77,CPOE!M:M,CPOE!K:K)</f>
        <v>-4.7</v>
      </c>
      <c r="L77" s="6">
        <f t="shared" si="8"/>
        <v>12.8</v>
      </c>
      <c r="M77" s="3">
        <f>_xlfn.XLOOKUP(G77,CPOE!M:M,CPOE!F:F)</f>
        <v>-0.151</v>
      </c>
      <c r="N77" s="6">
        <f t="shared" si="9"/>
        <v>5.4</v>
      </c>
      <c r="O77" s="3">
        <f>_xlfn.XLOOKUP(G77,CPOE!M:M,CPOE!E:E)</f>
        <v>-2E-3</v>
      </c>
      <c r="P77" s="6">
        <f t="shared" si="10"/>
        <v>8.2000000000000011</v>
      </c>
      <c r="Q77" s="6" t="str">
        <f>IF(ISNA(_xlfn.XLOOKUP(H77,G:G,P:P)),"",_xlfn.XLOOKUP(H77,G:G,P:P))</f>
        <v/>
      </c>
      <c r="R77" s="6" t="str">
        <f t="shared" si="14"/>
        <v/>
      </c>
      <c r="S77" s="3">
        <f t="shared" si="11"/>
        <v>-2.8600000000000001E-3</v>
      </c>
      <c r="T77" s="6">
        <f t="shared" si="12"/>
        <v>8.2000000000000011</v>
      </c>
      <c r="U77" s="2">
        <f>_xlfn.XLOOKUP(G77,AV!Y:Y,AV!R:R)</f>
        <v>1</v>
      </c>
      <c r="V77" s="2">
        <f>_xlfn.XLOOKUP(G77,AV!Y:Y,AV!L:L)</f>
        <v>3</v>
      </c>
      <c r="W77" s="4">
        <f>V77/(F77/600)</f>
        <v>7.3469387755102042</v>
      </c>
      <c r="X77" s="2">
        <v>101</v>
      </c>
      <c r="Y77" s="6">
        <f>X77/(F77/600)</f>
        <v>247.34693877551021</v>
      </c>
      <c r="Z77" s="6">
        <f t="shared" si="7"/>
        <v>64.8</v>
      </c>
      <c r="AA77">
        <f t="shared" si="13"/>
        <v>-12.339120000000001</v>
      </c>
      <c r="AB77" s="7">
        <f>AA77+Y77</f>
        <v>235.0078187755102</v>
      </c>
      <c r="AC77" s="6">
        <f>_xlfn.PERCENTRANK.INC(AB:AB,AB77)*100</f>
        <v>14.000000000000002</v>
      </c>
    </row>
    <row r="78" spans="1:29" x14ac:dyDescent="0.2">
      <c r="A78">
        <v>2019</v>
      </c>
      <c r="B78" t="s">
        <v>34</v>
      </c>
      <c r="C78" t="s">
        <v>4</v>
      </c>
      <c r="D78" t="s">
        <v>55</v>
      </c>
      <c r="E78" s="2">
        <v>7</v>
      </c>
      <c r="F78">
        <v>220</v>
      </c>
      <c r="G78" t="str">
        <f>CONCATENATE((A78),"-",LEFT(B78,1),".",RIGHT(B78,LEN(B78)-FIND(" ",B78)))</f>
        <v>2019-T.Bridgewater</v>
      </c>
      <c r="H78" t="str">
        <f>CONCATENATE((A78-1),"-",LEFT(B78,1),".",RIGHT(B78,LEN(B78)-FIND(" ",B78)))</f>
        <v>2018-T.Bridgewater</v>
      </c>
      <c r="I78" t="str">
        <f>CONCATENATE((A78+1),"-",LEFT(B78,1),".",RIGHT(B78,LEN(B78)-FIND(" ",B78)))</f>
        <v>2020-T.Bridgewater</v>
      </c>
      <c r="J78" s="4">
        <v>88.2</v>
      </c>
      <c r="K78" s="4">
        <f>_xlfn.XLOOKUP(G78,CPOE!M:M,CPOE!K:K)</f>
        <v>0.4</v>
      </c>
      <c r="L78" s="6">
        <f t="shared" si="8"/>
        <v>53.900000000000006</v>
      </c>
      <c r="M78" s="3">
        <f>_xlfn.XLOOKUP(G78,CPOE!M:M,CPOE!F:F)</f>
        <v>8.5999999999999993E-2</v>
      </c>
      <c r="N78" s="6">
        <f t="shared" si="9"/>
        <v>48.8</v>
      </c>
      <c r="O78" s="3">
        <f>_xlfn.XLOOKUP(G78,CPOE!M:M,CPOE!E:E)</f>
        <v>7.8E-2</v>
      </c>
      <c r="P78" s="6">
        <f t="shared" si="10"/>
        <v>50.3</v>
      </c>
      <c r="Q78" s="6" t="str">
        <f>IF(ISNA(_xlfn.XLOOKUP(H78,G:G,P:P)),"",_xlfn.XLOOKUP(H78,G:G,P:P))</f>
        <v/>
      </c>
      <c r="R78" s="6" t="str">
        <f t="shared" si="14"/>
        <v/>
      </c>
      <c r="S78" s="3">
        <f t="shared" si="11"/>
        <v>7.8E-2</v>
      </c>
      <c r="T78" s="6">
        <f t="shared" si="12"/>
        <v>48.8</v>
      </c>
      <c r="U78" s="2">
        <f>_xlfn.XLOOKUP(G78,AV!Y:Y,AV!R:R)</f>
        <v>5</v>
      </c>
      <c r="V78" s="2">
        <f>_xlfn.XLOOKUP(G78,AV!Y:Y,AV!L:L)</f>
        <v>5</v>
      </c>
      <c r="W78" s="4">
        <f>V78/(F78/600)</f>
        <v>13.636363636363637</v>
      </c>
      <c r="X78" s="2">
        <v>31</v>
      </c>
      <c r="Y78" s="6">
        <f>X78/(F78/600)</f>
        <v>84.545454545454547</v>
      </c>
      <c r="Z78" s="6">
        <f t="shared" si="7"/>
        <v>33.900000000000006</v>
      </c>
      <c r="AA78">
        <f t="shared" si="13"/>
        <v>481.22568000000001</v>
      </c>
      <c r="AB78" s="7">
        <f>AA78+Y78</f>
        <v>565.77113454545452</v>
      </c>
      <c r="AC78" s="6">
        <f>_xlfn.PERCENTRANK.INC(AB:AB,AB78)*100</f>
        <v>41</v>
      </c>
    </row>
    <row r="79" spans="1:29" x14ac:dyDescent="0.2">
      <c r="A79">
        <v>2019</v>
      </c>
      <c r="B79" t="s">
        <v>93</v>
      </c>
      <c r="C79" t="s">
        <v>4</v>
      </c>
      <c r="D79" t="s">
        <v>39</v>
      </c>
      <c r="E79" s="2">
        <v>7</v>
      </c>
      <c r="F79">
        <v>202</v>
      </c>
      <c r="G79" t="str">
        <f>CONCATENATE((A79),"-",LEFT(B79,1),".",RIGHT(B79,LEN(B79)-FIND(" ",B79)))</f>
        <v>2019-M.Mariota</v>
      </c>
      <c r="H79" t="str">
        <f>CONCATENATE((A79-1),"-",LEFT(B79,1),".",RIGHT(B79,LEN(B79)-FIND(" ",B79)))</f>
        <v>2018-M.Mariota</v>
      </c>
      <c r="I79" t="str">
        <f>CONCATENATE((A79+1),"-",LEFT(B79,1),".",RIGHT(B79,LEN(B79)-FIND(" ",B79)))</f>
        <v>2020-M.Mariota</v>
      </c>
      <c r="J79" s="4">
        <v>47.199999999999996</v>
      </c>
      <c r="K79" s="4">
        <f>_xlfn.XLOOKUP(G79,CPOE!M:M,CPOE!K:K)</f>
        <v>-3.6</v>
      </c>
      <c r="L79" s="6">
        <f t="shared" si="8"/>
        <v>18.7</v>
      </c>
      <c r="M79" s="3">
        <f>_xlfn.XLOOKUP(G79,CPOE!M:M,CPOE!F:F)</f>
        <v>1.2E-2</v>
      </c>
      <c r="N79" s="6">
        <f t="shared" si="9"/>
        <v>28.9</v>
      </c>
      <c r="O79" s="3">
        <f>_xlfn.XLOOKUP(G79,CPOE!M:M,CPOE!E:E)</f>
        <v>2.9000000000000001E-2</v>
      </c>
      <c r="P79" s="6">
        <f t="shared" si="10"/>
        <v>23.799999999999997</v>
      </c>
      <c r="Q79" s="6">
        <f>IF(ISNA(_xlfn.XLOOKUP(H79,G:G,P:P)),"",_xlfn.XLOOKUP(H79,G:G,P:P))</f>
        <v>60.099999999999994</v>
      </c>
      <c r="R79" s="6">
        <f t="shared" si="14"/>
        <v>-36.299999999999997</v>
      </c>
      <c r="S79" s="3">
        <f t="shared" si="11"/>
        <v>2.9000000000000001E-2</v>
      </c>
      <c r="T79" s="6">
        <f t="shared" si="12"/>
        <v>22.6</v>
      </c>
      <c r="U79" s="2">
        <f>_xlfn.XLOOKUP(G79,AV!Y:Y,AV!R:R)</f>
        <v>5</v>
      </c>
      <c r="V79" s="2">
        <f>_xlfn.XLOOKUP(G79,AV!Y:Y,AV!L:L)</f>
        <v>5</v>
      </c>
      <c r="W79" s="4">
        <f>V79/(F79/600)</f>
        <v>14.851485148514852</v>
      </c>
      <c r="X79" s="2">
        <v>129</v>
      </c>
      <c r="Y79" s="6">
        <f>X79/(F79/600)</f>
        <v>383.16831683168317</v>
      </c>
      <c r="Z79" s="6">
        <f t="shared" si="7"/>
        <v>82</v>
      </c>
      <c r="AA79">
        <f t="shared" si="13"/>
        <v>178.91724000000002</v>
      </c>
      <c r="AB79" s="7">
        <f>AA79+Y79</f>
        <v>562.08555683168322</v>
      </c>
      <c r="AC79" s="6">
        <f>_xlfn.PERCENTRANK.INC(AB:AB,AB79)*100</f>
        <v>40.6</v>
      </c>
    </row>
    <row r="80" spans="1:29" x14ac:dyDescent="0.2">
      <c r="A80">
        <v>2019</v>
      </c>
      <c r="B80" t="s">
        <v>102</v>
      </c>
      <c r="C80" t="s">
        <v>4</v>
      </c>
      <c r="D80" t="s">
        <v>25</v>
      </c>
      <c r="E80" s="2">
        <v>5</v>
      </c>
      <c r="F80">
        <v>194</v>
      </c>
      <c r="G80" t="str">
        <f>CONCATENATE((A80),"-",LEFT(B80,1),".",RIGHT(B80,LEN(B80)-FIND(" ",B80)))</f>
        <v>2019-D.Blough</v>
      </c>
      <c r="H80" t="str">
        <f>CONCATENATE((A80-1),"-",LEFT(B80,1),".",RIGHT(B80,LEN(B80)-FIND(" ",B80)))</f>
        <v>2018-D.Blough</v>
      </c>
      <c r="I80" t="str">
        <f>CONCATENATE((A80+1),"-",LEFT(B80,1),".",RIGHT(B80,LEN(B80)-FIND(" ",B80)))</f>
        <v>2020-D.Blough</v>
      </c>
      <c r="J80" s="4">
        <v>11.3</v>
      </c>
      <c r="K80" s="4">
        <f>_xlfn.XLOOKUP(G80,CPOE!M:M,CPOE!K:K)</f>
        <v>-13.6</v>
      </c>
      <c r="L80" s="6">
        <f t="shared" si="8"/>
        <v>0.70000000000000007</v>
      </c>
      <c r="M80" s="3">
        <f>_xlfn.XLOOKUP(G80,CPOE!M:M,CPOE!F:F)</f>
        <v>-0.14899999999999999</v>
      </c>
      <c r="N80" s="6">
        <f t="shared" si="9"/>
        <v>5.8000000000000007</v>
      </c>
      <c r="O80" s="3">
        <f>_xlfn.XLOOKUP(G80,CPOE!M:M,CPOE!E:E)</f>
        <v>-5.0999999999999997E-2</v>
      </c>
      <c r="P80" s="6">
        <f t="shared" si="10"/>
        <v>0.70000000000000007</v>
      </c>
      <c r="Q80" s="6" t="str">
        <f>IF(ISNA(_xlfn.XLOOKUP(H80,G:G,P:P)),"",_xlfn.XLOOKUP(H80,G:G,P:P))</f>
        <v/>
      </c>
      <c r="R80" s="6" t="str">
        <f t="shared" si="14"/>
        <v/>
      </c>
      <c r="S80" s="3">
        <f t="shared" si="11"/>
        <v>-7.2929999999999995E-2</v>
      </c>
      <c r="T80" s="6">
        <f t="shared" si="12"/>
        <v>0.70000000000000007</v>
      </c>
      <c r="U80" s="2">
        <f>_xlfn.XLOOKUP(G80,AV!Y:Y,AV!R:R)</f>
        <v>1</v>
      </c>
      <c r="V80" s="2">
        <f>_xlfn.XLOOKUP(G80,AV!Y:Y,AV!L:L)</f>
        <v>-1</v>
      </c>
      <c r="W80" s="4">
        <f>V80/(F80/600)</f>
        <v>-3.0927835051546393</v>
      </c>
      <c r="X80" s="2">
        <v>31</v>
      </c>
      <c r="Y80" s="6">
        <f>X80/(F80/600)</f>
        <v>95.876288659793829</v>
      </c>
      <c r="Z80" s="6">
        <f t="shared" si="7"/>
        <v>37.5</v>
      </c>
      <c r="AA80">
        <f t="shared" si="13"/>
        <v>-314.64756</v>
      </c>
      <c r="AB80" s="7">
        <f>AA80+Y80</f>
        <v>-218.77127134020617</v>
      </c>
      <c r="AC80" s="6">
        <f>_xlfn.PERCENTRANK.INC(AB:AB,AB80)*100</f>
        <v>0</v>
      </c>
    </row>
    <row r="81" spans="1:29" x14ac:dyDescent="0.2">
      <c r="A81">
        <v>2019</v>
      </c>
      <c r="B81" t="s">
        <v>116</v>
      </c>
      <c r="C81" t="s">
        <v>4</v>
      </c>
      <c r="D81" t="s">
        <v>21</v>
      </c>
      <c r="E81" s="2">
        <v>8</v>
      </c>
      <c r="F81">
        <v>183</v>
      </c>
      <c r="G81" t="str">
        <f>CONCATENATE((A81),"-",LEFT(B81,1),".",RIGHT(B81,LEN(B81)-FIND(" ",B81)))</f>
        <v>2019-D.Hodges</v>
      </c>
      <c r="H81" t="str">
        <f>CONCATENATE((A81-1),"-",LEFT(B81,1),".",RIGHT(B81,LEN(B81)-FIND(" ",B81)))</f>
        <v>2018-D.Hodges</v>
      </c>
      <c r="I81" t="str">
        <f>CONCATENATE((A81+1),"-",LEFT(B81,1),".",RIGHT(B81,LEN(B81)-FIND(" ",B81)))</f>
        <v>2020-D.Hodges</v>
      </c>
      <c r="J81" s="4">
        <v>19.100000000000001</v>
      </c>
      <c r="K81" s="4">
        <f>_xlfn.XLOOKUP(G81,CPOE!M:M,CPOE!K:K)</f>
        <v>2.1</v>
      </c>
      <c r="L81" s="6">
        <f t="shared" si="8"/>
        <v>70.7</v>
      </c>
      <c r="M81" s="3">
        <f>_xlfn.XLOOKUP(G81,CPOE!M:M,CPOE!F:F)</f>
        <v>-5.2999999999999999E-2</v>
      </c>
      <c r="N81" s="6">
        <f t="shared" si="9"/>
        <v>15.2</v>
      </c>
      <c r="O81" s="3">
        <f>_xlfn.XLOOKUP(G81,CPOE!M:M,CPOE!E:E)</f>
        <v>4.2999999999999997E-2</v>
      </c>
      <c r="P81" s="6">
        <f t="shared" si="10"/>
        <v>33.200000000000003</v>
      </c>
      <c r="Q81" s="6" t="str">
        <f>IF(ISNA(_xlfn.XLOOKUP(H81,G:G,P:P)),"",_xlfn.XLOOKUP(H81,G:G,P:P))</f>
        <v/>
      </c>
      <c r="R81" s="6" t="str">
        <f t="shared" si="14"/>
        <v/>
      </c>
      <c r="S81" s="3">
        <f t="shared" si="11"/>
        <v>6.1489999999999989E-2</v>
      </c>
      <c r="T81" s="6">
        <f t="shared" si="12"/>
        <v>39.4</v>
      </c>
      <c r="U81" s="2">
        <f>_xlfn.XLOOKUP(G81,AV!Y:Y,AV!R:R)</f>
        <v>1</v>
      </c>
      <c r="V81" s="2">
        <f>_xlfn.XLOOKUP(G81,AV!Y:Y,AV!L:L)</f>
        <v>0</v>
      </c>
      <c r="W81" s="4">
        <f>V81/(F81/600)</f>
        <v>0</v>
      </c>
      <c r="X81" s="2">
        <v>68</v>
      </c>
      <c r="Y81" s="6">
        <f>X81/(F81/600)</f>
        <v>222.95081967213116</v>
      </c>
      <c r="Z81" s="6">
        <f t="shared" si="7"/>
        <v>62.5</v>
      </c>
      <c r="AA81">
        <f t="shared" si="13"/>
        <v>265.29108000000002</v>
      </c>
      <c r="AB81" s="7">
        <f>AA81+Y81</f>
        <v>488.24189967213118</v>
      </c>
      <c r="AC81" s="6">
        <f>_xlfn.PERCENTRANK.INC(AB:AB,AB81)*100</f>
        <v>33.5</v>
      </c>
    </row>
    <row r="82" spans="1:29" x14ac:dyDescent="0.2">
      <c r="A82">
        <v>2019</v>
      </c>
      <c r="B82" t="s">
        <v>44</v>
      </c>
      <c r="C82" t="s">
        <v>4</v>
      </c>
      <c r="D82" t="s">
        <v>45</v>
      </c>
      <c r="E82" s="2">
        <v>5</v>
      </c>
      <c r="F82">
        <v>172</v>
      </c>
      <c r="G82" t="str">
        <f>CONCATENATE((A82),"-",LEFT(B82,1),".",RIGHT(B82,LEN(B82)-FIND(" ",B82)))</f>
        <v>2019-D.Lock</v>
      </c>
      <c r="H82" t="str">
        <f>CONCATENATE((A82-1),"-",LEFT(B82,1),".",RIGHT(B82,LEN(B82)-FIND(" ",B82)))</f>
        <v>2018-D.Lock</v>
      </c>
      <c r="I82" t="str">
        <f>CONCATENATE((A82+1),"-",LEFT(B82,1),".",RIGHT(B82,LEN(B82)-FIND(" ",B82)))</f>
        <v>2020-D.Lock</v>
      </c>
      <c r="J82" s="4">
        <v>71.399999999999991</v>
      </c>
      <c r="K82" s="4">
        <f>_xlfn.XLOOKUP(G82,CPOE!M:M,CPOE!K:K)</f>
        <v>-0.8</v>
      </c>
      <c r="L82" s="6">
        <f t="shared" si="8"/>
        <v>42.5</v>
      </c>
      <c r="M82" s="3">
        <f>_xlfn.XLOOKUP(G82,CPOE!M:M,CPOE!F:F)</f>
        <v>0.12</v>
      </c>
      <c r="N82" s="6">
        <f t="shared" si="9"/>
        <v>60.5</v>
      </c>
      <c r="O82" s="3">
        <f>_xlfn.XLOOKUP(G82,CPOE!M:M,CPOE!E:E)</f>
        <v>8.4000000000000005E-2</v>
      </c>
      <c r="P82" s="6">
        <f t="shared" si="10"/>
        <v>55.000000000000007</v>
      </c>
      <c r="Q82" s="6" t="str">
        <f>IF(ISNA(_xlfn.XLOOKUP(H82,G:G,P:P)),"",_xlfn.XLOOKUP(H82,G:G,P:P))</f>
        <v/>
      </c>
      <c r="R82" s="6" t="str">
        <f t="shared" si="14"/>
        <v/>
      </c>
      <c r="S82" s="3">
        <f t="shared" si="11"/>
        <v>0.12012</v>
      </c>
      <c r="T82" s="6">
        <f t="shared" si="12"/>
        <v>69.899999999999991</v>
      </c>
      <c r="U82" s="2">
        <f>_xlfn.XLOOKUP(G82,AV!Y:Y,AV!R:R)</f>
        <v>1</v>
      </c>
      <c r="V82" s="2">
        <f>_xlfn.XLOOKUP(G82,AV!Y:Y,AV!L:L)</f>
        <v>3</v>
      </c>
      <c r="W82" s="4">
        <f>V82/(F82/600)</f>
        <v>10.465116279069766</v>
      </c>
      <c r="X82" s="2">
        <v>72</v>
      </c>
      <c r="Y82" s="6">
        <f>X82/(F82/600)</f>
        <v>251.16279069767441</v>
      </c>
      <c r="Z82" s="6">
        <f t="shared" si="7"/>
        <v>66</v>
      </c>
      <c r="AA82">
        <f t="shared" si="13"/>
        <v>518.24304000000006</v>
      </c>
      <c r="AB82" s="7">
        <f>AA82+Y82</f>
        <v>769.40583069767445</v>
      </c>
      <c r="AC82" s="6">
        <f>_xlfn.PERCENTRANK.INC(AB:AB,AB82)*100</f>
        <v>56.599999999999994</v>
      </c>
    </row>
    <row r="83" spans="1:29" x14ac:dyDescent="0.2">
      <c r="A83">
        <v>2019</v>
      </c>
      <c r="B83" t="s">
        <v>117</v>
      </c>
      <c r="C83" t="s">
        <v>4</v>
      </c>
      <c r="D83" t="s">
        <v>41</v>
      </c>
      <c r="E83" s="2">
        <v>4</v>
      </c>
      <c r="F83">
        <v>153</v>
      </c>
      <c r="G83" t="str">
        <f>CONCATENATE((A83),"-",LEFT(B83,1),".",RIGHT(B83,LEN(B83)-FIND(" ",B83)))</f>
        <v>2019-E.Manning</v>
      </c>
      <c r="H83" t="str">
        <f>CONCATENATE((A83-1),"-",LEFT(B83,1),".",RIGHT(B83,LEN(B83)-FIND(" ",B83)))</f>
        <v>2018-E.Manning</v>
      </c>
      <c r="I83" t="str">
        <f>CONCATENATE((A83+1),"-",LEFT(B83,1),".",RIGHT(B83,LEN(B83)-FIND(" ",B83)))</f>
        <v>2020-E.Manning</v>
      </c>
      <c r="J83" s="4">
        <v>60.5</v>
      </c>
      <c r="K83" s="4">
        <f>_xlfn.XLOOKUP(G83,CPOE!M:M,CPOE!K:K)</f>
        <v>-2.6</v>
      </c>
      <c r="L83" s="6">
        <f t="shared" si="8"/>
        <v>25</v>
      </c>
      <c r="M83" s="3">
        <f>_xlfn.XLOOKUP(G83,CPOE!M:M,CPOE!F:F)</f>
        <v>-3.7999999999999999E-2</v>
      </c>
      <c r="N83" s="6">
        <f t="shared" si="9"/>
        <v>17.5</v>
      </c>
      <c r="O83" s="3">
        <f>_xlfn.XLOOKUP(G83,CPOE!M:M,CPOE!E:E)</f>
        <v>0.02</v>
      </c>
      <c r="P83" s="6">
        <f t="shared" si="10"/>
        <v>17.899999999999999</v>
      </c>
      <c r="Q83" s="6">
        <f>IF(ISNA(_xlfn.XLOOKUP(H83,G:G,P:P)),"",_xlfn.XLOOKUP(H83,G:G,P:P))</f>
        <v>51.1</v>
      </c>
      <c r="R83" s="6">
        <f t="shared" si="14"/>
        <v>-33.200000000000003</v>
      </c>
      <c r="S83" s="3">
        <f t="shared" si="11"/>
        <v>0.02</v>
      </c>
      <c r="T83" s="6">
        <f t="shared" si="12"/>
        <v>16.7</v>
      </c>
      <c r="U83" s="2">
        <f>_xlfn.XLOOKUP(G83,AV!Y:Y,AV!R:R)</f>
        <v>16</v>
      </c>
      <c r="V83" s="2">
        <f>_xlfn.XLOOKUP(G83,AV!Y:Y,AV!L:L)</f>
        <v>3</v>
      </c>
      <c r="W83" s="4">
        <f>V83/(F83/600)</f>
        <v>11.76470588235294</v>
      </c>
      <c r="X83" s="2">
        <v>7</v>
      </c>
      <c r="Y83" s="6">
        <f>X83/(F83/600)</f>
        <v>27.450980392156861</v>
      </c>
      <c r="Z83" s="6">
        <f t="shared" si="7"/>
        <v>14.399999999999999</v>
      </c>
      <c r="AA83">
        <f t="shared" si="13"/>
        <v>123.39120000000001</v>
      </c>
      <c r="AB83" s="7">
        <f>AA83+Y83</f>
        <v>150.84218039215688</v>
      </c>
      <c r="AC83" s="6">
        <f>_xlfn.PERCENTRANK.INC(AB:AB,AB83)*100</f>
        <v>9.7000000000000011</v>
      </c>
    </row>
    <row r="84" spans="1:29" x14ac:dyDescent="0.2">
      <c r="A84">
        <v>2019</v>
      </c>
      <c r="B84" t="s">
        <v>80</v>
      </c>
      <c r="C84" t="s">
        <v>4</v>
      </c>
      <c r="D84" t="s">
        <v>25</v>
      </c>
      <c r="E84" s="2">
        <v>3</v>
      </c>
      <c r="F84">
        <v>129</v>
      </c>
      <c r="G84" t="str">
        <f>CONCATENATE((A84),"-",LEFT(B84,1),".",RIGHT(B84,LEN(B84)-FIND(" ",B84)))</f>
        <v>2019-J.Driskel</v>
      </c>
      <c r="H84" t="str">
        <f>CONCATENATE((A84-1),"-",LEFT(B84,1),".",RIGHT(B84,LEN(B84)-FIND(" ",B84)))</f>
        <v>2018-J.Driskel</v>
      </c>
      <c r="I84" t="str">
        <f>CONCATENATE((A84+1),"-",LEFT(B84,1),".",RIGHT(B84,LEN(B84)-FIND(" ",B84)))</f>
        <v>2020-J.Driskel</v>
      </c>
      <c r="J84" s="4">
        <v>5.4</v>
      </c>
      <c r="K84" s="4">
        <f>_xlfn.XLOOKUP(G84,CPOE!M:M,CPOE!K:K)</f>
        <v>-2.8</v>
      </c>
      <c r="L84" s="6">
        <f t="shared" si="8"/>
        <v>24.2</v>
      </c>
      <c r="M84" s="3">
        <f>_xlfn.XLOOKUP(G84,CPOE!M:M,CPOE!F:F)</f>
        <v>-5.0000000000000001E-3</v>
      </c>
      <c r="N84" s="6">
        <f t="shared" si="9"/>
        <v>25.7</v>
      </c>
      <c r="O84" s="3">
        <f>_xlfn.XLOOKUP(G84,CPOE!M:M,CPOE!E:E)</f>
        <v>2.8000000000000001E-2</v>
      </c>
      <c r="P84" s="6">
        <f t="shared" si="10"/>
        <v>22.6</v>
      </c>
      <c r="Q84" s="6">
        <f>IF(ISNA(_xlfn.XLOOKUP(H84,G:G,P:P)),"",_xlfn.XLOOKUP(H84,G:G,P:P))</f>
        <v>25</v>
      </c>
      <c r="R84" s="6">
        <f t="shared" si="14"/>
        <v>-2.3999999999999986</v>
      </c>
      <c r="S84" s="3">
        <f t="shared" si="11"/>
        <v>4.0039999999999999E-2</v>
      </c>
      <c r="T84" s="6">
        <f t="shared" si="12"/>
        <v>29.2</v>
      </c>
      <c r="U84" s="2">
        <f>_xlfn.XLOOKUP(G84,AV!Y:Y,AV!R:R)</f>
        <v>2</v>
      </c>
      <c r="V84" s="2">
        <f>_xlfn.XLOOKUP(G84,AV!Y:Y,AV!L:L)</f>
        <v>3</v>
      </c>
      <c r="W84" s="4">
        <f>V84/(F84/600)</f>
        <v>13.953488372093023</v>
      </c>
      <c r="X84" s="2">
        <v>151</v>
      </c>
      <c r="Y84" s="6">
        <f>X84/(F84/600)</f>
        <v>702.32558139534888</v>
      </c>
      <c r="Z84" s="6">
        <f t="shared" si="7"/>
        <v>96.399999999999991</v>
      </c>
      <c r="AA84">
        <f t="shared" si="13"/>
        <v>172.74768</v>
      </c>
      <c r="AB84" s="7">
        <f>AA84+Y84</f>
        <v>875.07326139534894</v>
      </c>
      <c r="AC84" s="6">
        <f>_xlfn.PERCENTRANK.INC(AB:AB,AB84)*100</f>
        <v>69.5</v>
      </c>
    </row>
    <row r="85" spans="1:29" x14ac:dyDescent="0.2">
      <c r="A85">
        <v>2019</v>
      </c>
      <c r="B85" t="s">
        <v>61</v>
      </c>
      <c r="C85" t="s">
        <v>4</v>
      </c>
      <c r="D85" t="s">
        <v>56</v>
      </c>
      <c r="E85" s="2">
        <v>4</v>
      </c>
      <c r="F85">
        <v>128</v>
      </c>
      <c r="G85" t="str">
        <f>CONCATENATE((A85),"-",LEFT(B85,1),".",RIGHT(B85,LEN(B85)-FIND(" ",B85)))</f>
        <v>2019-N.Foles</v>
      </c>
      <c r="H85" t="str">
        <f>CONCATENATE((A85-1),"-",LEFT(B85,1),".",RIGHT(B85,LEN(B85)-FIND(" ",B85)))</f>
        <v>2018-N.Foles</v>
      </c>
      <c r="I85" t="str">
        <f>CONCATENATE((A85+1),"-",LEFT(B85,1),".",RIGHT(B85,LEN(B85)-FIND(" ",B85)))</f>
        <v>2020-N.Foles</v>
      </c>
      <c r="J85" s="4">
        <v>40.6</v>
      </c>
      <c r="K85" s="4">
        <f>_xlfn.XLOOKUP(G85,CPOE!M:M,CPOE!K:K)</f>
        <v>1.5</v>
      </c>
      <c r="L85" s="6">
        <f t="shared" si="8"/>
        <v>65.2</v>
      </c>
      <c r="M85" s="3">
        <f>_xlfn.XLOOKUP(G85,CPOE!M:M,CPOE!F:F)</f>
        <v>-6.4000000000000001E-2</v>
      </c>
      <c r="N85" s="6">
        <f t="shared" si="9"/>
        <v>13.600000000000001</v>
      </c>
      <c r="O85" s="3">
        <f>_xlfn.XLOOKUP(G85,CPOE!M:M,CPOE!E:E)</f>
        <v>3.6999999999999998E-2</v>
      </c>
      <c r="P85" s="6">
        <f t="shared" si="10"/>
        <v>28.1</v>
      </c>
      <c r="Q85" s="6">
        <f>IF(ISNA(_xlfn.XLOOKUP(H85,G:G,P:P)),"",_xlfn.XLOOKUP(H85,G:G,P:P))</f>
        <v>78.900000000000006</v>
      </c>
      <c r="R85" s="6">
        <f t="shared" si="14"/>
        <v>-50.800000000000004</v>
      </c>
      <c r="S85" s="3">
        <f t="shared" si="11"/>
        <v>3.6999999999999998E-2</v>
      </c>
      <c r="T85" s="6">
        <f t="shared" si="12"/>
        <v>25.3</v>
      </c>
      <c r="U85" s="2">
        <f>_xlfn.XLOOKUP(G85,AV!Y:Y,AV!R:R)</f>
        <v>8</v>
      </c>
      <c r="V85" s="2">
        <f>_xlfn.XLOOKUP(G85,AV!Y:Y,AV!L:L)</f>
        <v>2</v>
      </c>
      <c r="W85" s="4">
        <f>V85/(F85/600)</f>
        <v>9.375</v>
      </c>
      <c r="X85" s="2">
        <v>23</v>
      </c>
      <c r="Y85" s="6">
        <f>X85/(F85/600)</f>
        <v>107.8125</v>
      </c>
      <c r="Z85" s="6">
        <f t="shared" si="7"/>
        <v>40.200000000000003</v>
      </c>
      <c r="AA85">
        <f t="shared" si="13"/>
        <v>228.27372</v>
      </c>
      <c r="AB85" s="7">
        <f>AA85+Y85</f>
        <v>336.08622000000003</v>
      </c>
      <c r="AC85" s="6">
        <f>_xlfn.PERCENTRANK.INC(AB:AB,AB85)*100</f>
        <v>19.5</v>
      </c>
    </row>
    <row r="86" spans="1:29" x14ac:dyDescent="0.2">
      <c r="A86">
        <v>2019</v>
      </c>
      <c r="B86" t="s">
        <v>118</v>
      </c>
      <c r="C86" t="s">
        <v>4</v>
      </c>
      <c r="D86" t="s">
        <v>65</v>
      </c>
      <c r="E86" s="2">
        <v>5</v>
      </c>
      <c r="F86">
        <v>128</v>
      </c>
      <c r="G86" t="str">
        <f>CONCATENATE((A86),"-",LEFT(B86,1),".",RIGHT(B86,LEN(B86)-FIND(" ",B86)))</f>
        <v>2019-J.Rosen</v>
      </c>
      <c r="H86" t="str">
        <f>CONCATENATE((A86-1),"-",LEFT(B86,1),".",RIGHT(B86,LEN(B86)-FIND(" ",B86)))</f>
        <v>2018-J.Rosen</v>
      </c>
      <c r="I86" t="str">
        <f>CONCATENATE((A86+1),"-",LEFT(B86,1),".",RIGHT(B86,LEN(B86)-FIND(" ",B86)))</f>
        <v>2020-J.Rosen</v>
      </c>
      <c r="J86" s="4">
        <v>1.5</v>
      </c>
      <c r="K86" s="4">
        <f>_xlfn.XLOOKUP(G86,CPOE!M:M,CPOE!K:K)</f>
        <v>-12.7</v>
      </c>
      <c r="L86" s="6">
        <f t="shared" si="8"/>
        <v>1.0999999999999999</v>
      </c>
      <c r="M86" s="3">
        <f>_xlfn.XLOOKUP(G86,CPOE!M:M,CPOE!F:F)</f>
        <v>-0.315</v>
      </c>
      <c r="N86" s="6">
        <f t="shared" si="9"/>
        <v>0.3</v>
      </c>
      <c r="O86" s="3">
        <f>_xlfn.XLOOKUP(G86,CPOE!M:M,CPOE!E:E)</f>
        <v>-3.9E-2</v>
      </c>
      <c r="P86" s="6">
        <f t="shared" si="10"/>
        <v>1.5</v>
      </c>
      <c r="Q86" s="6">
        <f>IF(ISNA(_xlfn.XLOOKUP(H86,G:G,P:P)),"",_xlfn.XLOOKUP(H86,G:G,P:P))</f>
        <v>3.9</v>
      </c>
      <c r="R86" s="6">
        <f t="shared" si="14"/>
        <v>-2.4</v>
      </c>
      <c r="S86" s="3">
        <f t="shared" si="11"/>
        <v>-5.577E-2</v>
      </c>
      <c r="T86" s="6">
        <f t="shared" si="12"/>
        <v>1.0999999999999999</v>
      </c>
      <c r="U86" s="2">
        <f>_xlfn.XLOOKUP(G86,AV!Y:Y,AV!R:R)</f>
        <v>2</v>
      </c>
      <c r="V86" s="2">
        <f>_xlfn.XLOOKUP(G86,AV!Y:Y,AV!L:L)</f>
        <v>1</v>
      </c>
      <c r="W86" s="4">
        <f>V86/(F86/600)</f>
        <v>4.6875</v>
      </c>
      <c r="X86" s="2">
        <v>13</v>
      </c>
      <c r="Y86" s="6">
        <f>X86/(F86/600)</f>
        <v>60.937499999999993</v>
      </c>
      <c r="Z86" s="6">
        <f t="shared" si="7"/>
        <v>26.5</v>
      </c>
      <c r="AA86">
        <f t="shared" si="13"/>
        <v>-240.61284000000001</v>
      </c>
      <c r="AB86" s="7">
        <f>AA86+Y86</f>
        <v>-179.67534000000001</v>
      </c>
      <c r="AC86" s="6">
        <f>_xlfn.PERCENTRANK.INC(AB:AB,AB86)*100</f>
        <v>0.3</v>
      </c>
    </row>
    <row r="87" spans="1:29" x14ac:dyDescent="0.2">
      <c r="A87">
        <v>2019</v>
      </c>
      <c r="B87" t="s">
        <v>87</v>
      </c>
      <c r="C87" t="s">
        <v>4</v>
      </c>
      <c r="D87" t="s">
        <v>49</v>
      </c>
      <c r="E87" s="2">
        <v>3</v>
      </c>
      <c r="F87">
        <v>104</v>
      </c>
      <c r="G87" t="str">
        <f>CONCATENATE((A87),"-",LEFT(B87,1),".",RIGHT(B87,LEN(B87)-FIND(" ",B87)))</f>
        <v>2019-R.Finley</v>
      </c>
      <c r="H87" t="str">
        <f>CONCATENATE((A87-1),"-",LEFT(B87,1),".",RIGHT(B87,LEN(B87)-FIND(" ",B87)))</f>
        <v>2018-R.Finley</v>
      </c>
      <c r="I87" t="str">
        <f>CONCATENATE((A87+1),"-",LEFT(B87,1),".",RIGHT(B87,LEN(B87)-FIND(" ",B87)))</f>
        <v>2020-R.Finley</v>
      </c>
      <c r="J87" s="4">
        <v>0</v>
      </c>
      <c r="K87" s="4">
        <f>_xlfn.XLOOKUP(G87,CPOE!M:M,CPOE!K:K)</f>
        <v>-16</v>
      </c>
      <c r="L87" s="6">
        <f t="shared" si="8"/>
        <v>0</v>
      </c>
      <c r="M87" s="3">
        <f>_xlfn.XLOOKUP(G87,CPOE!M:M,CPOE!F:F)</f>
        <v>-0.318</v>
      </c>
      <c r="N87" s="6">
        <f t="shared" si="9"/>
        <v>0</v>
      </c>
      <c r="O87" s="3">
        <f>_xlfn.XLOOKUP(G87,CPOE!M:M,CPOE!E:E)</f>
        <v>-5.7000000000000002E-2</v>
      </c>
      <c r="P87" s="6">
        <f t="shared" si="10"/>
        <v>0</v>
      </c>
      <c r="Q87" s="6" t="str">
        <f>IF(ISNA(_xlfn.XLOOKUP(H87,G:G,P:P)),"",_xlfn.XLOOKUP(H87,G:G,P:P))</f>
        <v/>
      </c>
      <c r="R87" s="6" t="str">
        <f t="shared" si="14"/>
        <v/>
      </c>
      <c r="S87" s="3">
        <f t="shared" si="11"/>
        <v>-8.1509999999999999E-2</v>
      </c>
      <c r="T87" s="6">
        <f t="shared" si="12"/>
        <v>0</v>
      </c>
      <c r="U87" s="2">
        <f>_xlfn.XLOOKUP(G87,AV!Y:Y,AV!R:R)</f>
        <v>1</v>
      </c>
      <c r="V87" s="2">
        <f>_xlfn.XLOOKUP(G87,AV!Y:Y,AV!L:L)</f>
        <v>1</v>
      </c>
      <c r="W87" s="4">
        <f>V87/(F87/600)</f>
        <v>5.7692307692307692</v>
      </c>
      <c r="X87" s="2">
        <v>77</v>
      </c>
      <c r="Y87" s="6">
        <f>X87/(F87/600)</f>
        <v>444.23076923076923</v>
      </c>
      <c r="Z87" s="6">
        <f t="shared" si="7"/>
        <v>86.7</v>
      </c>
      <c r="AA87">
        <f t="shared" si="13"/>
        <v>-351.66492000000005</v>
      </c>
      <c r="AB87" s="7">
        <f>AA87+Y87</f>
        <v>92.565849230769174</v>
      </c>
      <c r="AC87" s="6">
        <f>_xlfn.PERCENTRANK.INC(AB:AB,AB87)*100</f>
        <v>7.3999999999999995</v>
      </c>
    </row>
    <row r="88" spans="1:29" x14ac:dyDescent="0.2">
      <c r="A88">
        <v>2019</v>
      </c>
      <c r="B88" t="s">
        <v>119</v>
      </c>
      <c r="C88" t="s">
        <v>4</v>
      </c>
      <c r="D88" t="s">
        <v>13</v>
      </c>
      <c r="E88" s="2">
        <v>4</v>
      </c>
      <c r="F88">
        <v>100</v>
      </c>
      <c r="G88" t="str">
        <f>CONCATENATE((A88),"-",LEFT(B88,1),".",RIGHT(B88,LEN(B88)-FIND(" ",B88)))</f>
        <v>2019-M.Moore</v>
      </c>
      <c r="H88" t="str">
        <f>CONCATENATE((A88-1),"-",LEFT(B88,1),".",RIGHT(B88,LEN(B88)-FIND(" ",B88)))</f>
        <v>2018-M.Moore</v>
      </c>
      <c r="I88" t="str">
        <f>CONCATENATE((A88+1),"-",LEFT(B88,1),".",RIGHT(B88,LEN(B88)-FIND(" ",B88)))</f>
        <v>2020-M.Moore</v>
      </c>
      <c r="J88" s="4">
        <v>17.100000000000001</v>
      </c>
      <c r="K88" s="4">
        <f>_xlfn.XLOOKUP(G88,CPOE!M:M,CPOE!K:K)</f>
        <v>-0.6</v>
      </c>
      <c r="L88" s="6">
        <f t="shared" si="8"/>
        <v>43.3</v>
      </c>
      <c r="M88" s="3">
        <f>_xlfn.XLOOKUP(G88,CPOE!M:M,CPOE!F:F)</f>
        <v>8.4000000000000005E-2</v>
      </c>
      <c r="N88" s="6">
        <f t="shared" si="9"/>
        <v>48</v>
      </c>
      <c r="O88" s="3">
        <f>_xlfn.XLOOKUP(G88,CPOE!M:M,CPOE!E:E)</f>
        <v>7.1999999999999995E-2</v>
      </c>
      <c r="P88" s="6">
        <f t="shared" si="10"/>
        <v>46.400000000000006</v>
      </c>
      <c r="Q88" s="6" t="str">
        <f>IF(ISNA(_xlfn.XLOOKUP(H88,G:G,P:P)),"",_xlfn.XLOOKUP(H88,G:G,P:P))</f>
        <v/>
      </c>
      <c r="R88" s="6" t="str">
        <f t="shared" si="14"/>
        <v/>
      </c>
      <c r="S88" s="3">
        <f t="shared" si="11"/>
        <v>7.1999999999999995E-2</v>
      </c>
      <c r="T88" s="6">
        <f t="shared" si="12"/>
        <v>44.1</v>
      </c>
      <c r="U88" s="2">
        <f>_xlfn.XLOOKUP(G88,AV!Y:Y,AV!R:R)</f>
        <v>11</v>
      </c>
      <c r="V88" s="2">
        <f>_xlfn.XLOOKUP(G88,AV!Y:Y,AV!L:L)</f>
        <v>2</v>
      </c>
      <c r="W88" s="4">
        <f>V88/(F88/600)</f>
        <v>12</v>
      </c>
      <c r="X88" s="2">
        <v>-1</v>
      </c>
      <c r="Y88" s="6">
        <f>X88/(F88/600)</f>
        <v>-6</v>
      </c>
      <c r="Z88" s="6">
        <f t="shared" si="7"/>
        <v>1.9</v>
      </c>
      <c r="AA88">
        <f t="shared" si="13"/>
        <v>444.20832000000001</v>
      </c>
      <c r="AB88" s="7">
        <f>AA88+Y88</f>
        <v>438.20832000000001</v>
      </c>
      <c r="AC88" s="6">
        <f>_xlfn.PERCENTRANK.INC(AB:AB,AB88)*100</f>
        <v>28.9</v>
      </c>
    </row>
    <row r="89" spans="1:29" x14ac:dyDescent="0.2">
      <c r="A89">
        <v>2018</v>
      </c>
      <c r="B89" t="s">
        <v>20</v>
      </c>
      <c r="C89" t="s">
        <v>4</v>
      </c>
      <c r="D89" t="s">
        <v>21</v>
      </c>
      <c r="E89" s="2">
        <v>16</v>
      </c>
      <c r="F89">
        <v>713</v>
      </c>
      <c r="G89" t="str">
        <f>CONCATENATE((A89),"-",LEFT(B89,1),".",RIGHT(B89,LEN(B89)-FIND(" ",B89)))</f>
        <v>2018-B.Roethlisberger</v>
      </c>
      <c r="H89" t="str">
        <f>CONCATENATE((A89-1),"-",LEFT(B89,1),".",RIGHT(B89,LEN(B89)-FIND(" ",B89)))</f>
        <v>2017-B.Roethlisberger</v>
      </c>
      <c r="I89" t="str">
        <f>CONCATENATE((A89+1),"-",LEFT(B89,1),".",RIGHT(B89,LEN(B89)-FIND(" ",B89)))</f>
        <v>2019-B.Roethlisberger</v>
      </c>
      <c r="J89" s="4">
        <v>73</v>
      </c>
      <c r="K89" s="4">
        <f>_xlfn.XLOOKUP(G89,CPOE!M:M,CPOE!K:K)</f>
        <v>1.7</v>
      </c>
      <c r="L89" s="6">
        <f t="shared" si="8"/>
        <v>66.400000000000006</v>
      </c>
      <c r="M89" s="3">
        <f>_xlfn.XLOOKUP(G89,CPOE!M:M,CPOE!F:F)</f>
        <v>0.248</v>
      </c>
      <c r="N89" s="6">
        <f t="shared" si="9"/>
        <v>90.600000000000009</v>
      </c>
      <c r="O89" s="3">
        <f>_xlfn.XLOOKUP(G89,CPOE!M:M,CPOE!E:E)</f>
        <v>0.14699999999999999</v>
      </c>
      <c r="P89" s="6">
        <f t="shared" si="10"/>
        <v>86.7</v>
      </c>
      <c r="Q89" s="6">
        <f>IF(ISNA(_xlfn.XLOOKUP(H89,G:G,P:P)),"",_xlfn.XLOOKUP(H89,G:G,P:P))</f>
        <v>78.900000000000006</v>
      </c>
      <c r="R89" s="6">
        <f t="shared" si="14"/>
        <v>7.7999999999999972</v>
      </c>
      <c r="S89" s="3">
        <f t="shared" si="11"/>
        <v>0.14699999999999999</v>
      </c>
      <c r="T89" s="6">
        <f t="shared" si="12"/>
        <v>82.399999999999991</v>
      </c>
      <c r="U89" s="2">
        <f>_xlfn.XLOOKUP(G89,AV!Y:Y,AV!R:R)</f>
        <v>15</v>
      </c>
      <c r="V89" s="2">
        <f>_xlfn.XLOOKUP(G89,AV!Y:Y,AV!L:L)</f>
        <v>14</v>
      </c>
      <c r="W89" s="4">
        <f>V89/(F89/600)</f>
        <v>11.781206171107995</v>
      </c>
      <c r="X89" s="2">
        <v>98</v>
      </c>
      <c r="Y89" s="6">
        <f>X89/(F89/600)</f>
        <v>82.468443197755974</v>
      </c>
      <c r="Z89" s="6">
        <f t="shared" si="7"/>
        <v>32.800000000000004</v>
      </c>
      <c r="AA89">
        <f t="shared" si="13"/>
        <v>906.92532000000006</v>
      </c>
      <c r="AB89" s="7">
        <f>AA89+Y89</f>
        <v>989.39376319775602</v>
      </c>
      <c r="AC89" s="6">
        <f>_xlfn.PERCENTRANK.INC(AB:AB,AB89)*100</f>
        <v>76.900000000000006</v>
      </c>
    </row>
    <row r="90" spans="1:29" x14ac:dyDescent="0.2">
      <c r="A90">
        <v>2018</v>
      </c>
      <c r="B90" t="s">
        <v>28</v>
      </c>
      <c r="C90" t="s">
        <v>4</v>
      </c>
      <c r="D90" t="s">
        <v>29</v>
      </c>
      <c r="E90" s="2">
        <v>16</v>
      </c>
      <c r="F90">
        <v>681</v>
      </c>
      <c r="G90" t="str">
        <f>CONCATENATE((A90),"-",LEFT(B90,1),".",RIGHT(B90,LEN(B90)-FIND(" ",B90)))</f>
        <v>2018-A.Rodgers</v>
      </c>
      <c r="H90" t="str">
        <f>CONCATENATE((A90-1),"-",LEFT(B90,1),".",RIGHT(B90,LEN(B90)-FIND(" ",B90)))</f>
        <v>2017-A.Rodgers</v>
      </c>
      <c r="I90" t="str">
        <f>CONCATENATE((A90+1),"-",LEFT(B90,1),".",RIGHT(B90,LEN(B90)-FIND(" ",B90)))</f>
        <v>2019-A.Rodgers</v>
      </c>
      <c r="J90" s="4">
        <v>78.900000000000006</v>
      </c>
      <c r="K90" s="4">
        <f>_xlfn.XLOOKUP(G90,CPOE!M:M,CPOE!K:K)</f>
        <v>-0.6</v>
      </c>
      <c r="L90" s="6">
        <f t="shared" si="8"/>
        <v>43.3</v>
      </c>
      <c r="M90" s="3">
        <f>_xlfn.XLOOKUP(G90,CPOE!M:M,CPOE!F:F)</f>
        <v>0.13</v>
      </c>
      <c r="N90" s="6">
        <f t="shared" si="9"/>
        <v>65.2</v>
      </c>
      <c r="O90" s="3">
        <f>_xlfn.XLOOKUP(G90,CPOE!M:M,CPOE!E:E)</f>
        <v>8.8999999999999996E-2</v>
      </c>
      <c r="P90" s="6">
        <f t="shared" si="10"/>
        <v>56.999999999999993</v>
      </c>
      <c r="Q90" s="6">
        <f>IF(ISNA(_xlfn.XLOOKUP(H90,G:G,P:P)),"",_xlfn.XLOOKUP(H90,G:G,P:P))</f>
        <v>68.7</v>
      </c>
      <c r="R90" s="6">
        <f t="shared" si="14"/>
        <v>-11.70000000000001</v>
      </c>
      <c r="S90" s="3">
        <f t="shared" si="11"/>
        <v>8.8999999999999996E-2</v>
      </c>
      <c r="T90" s="6">
        <f t="shared" si="12"/>
        <v>55.400000000000006</v>
      </c>
      <c r="U90" s="2">
        <f>_xlfn.XLOOKUP(G90,AV!Y:Y,AV!R:R)</f>
        <v>14</v>
      </c>
      <c r="V90" s="2">
        <f>_xlfn.XLOOKUP(G90,AV!Y:Y,AV!L:L)</f>
        <v>13</v>
      </c>
      <c r="W90" s="4">
        <f>V90/(F90/600)</f>
        <v>11.453744493392071</v>
      </c>
      <c r="X90" s="2">
        <v>269</v>
      </c>
      <c r="Y90" s="6">
        <f>X90/(F90/600)</f>
        <v>237.0044052863436</v>
      </c>
      <c r="Z90" s="6">
        <f t="shared" si="7"/>
        <v>64</v>
      </c>
      <c r="AA90">
        <f t="shared" si="13"/>
        <v>549.09083999999996</v>
      </c>
      <c r="AB90" s="7">
        <f>AA90+Y90</f>
        <v>786.09524528634358</v>
      </c>
      <c r="AC90" s="6">
        <f>_xlfn.PERCENTRANK.INC(AB:AB,AB90)*100</f>
        <v>58.199999999999996</v>
      </c>
    </row>
    <row r="91" spans="1:29" x14ac:dyDescent="0.2">
      <c r="A91">
        <v>2018</v>
      </c>
      <c r="B91" t="s">
        <v>121</v>
      </c>
      <c r="C91" t="s">
        <v>4</v>
      </c>
      <c r="D91" t="s">
        <v>33</v>
      </c>
      <c r="E91" s="2">
        <v>16</v>
      </c>
      <c r="F91">
        <v>679</v>
      </c>
      <c r="G91" t="str">
        <f>CONCATENATE((A91),"-",LEFT(B91,1),".",RIGHT(B91,LEN(B91)-FIND(" ",B91)))</f>
        <v>2018-A.Luck</v>
      </c>
      <c r="H91" t="str">
        <f>CONCATENATE((A91-1),"-",LEFT(B91,1),".",RIGHT(B91,LEN(B91)-FIND(" ",B91)))</f>
        <v>2017-A.Luck</v>
      </c>
      <c r="I91" t="str">
        <f>CONCATENATE((A91+1),"-",LEFT(B91,1),".",RIGHT(B91,LEN(B91)-FIND(" ",B91)))</f>
        <v>2019-A.Luck</v>
      </c>
      <c r="J91" s="4">
        <v>76.900000000000006</v>
      </c>
      <c r="K91" s="4">
        <f>_xlfn.XLOOKUP(G91,CPOE!M:M,CPOE!K:K)</f>
        <v>0.8</v>
      </c>
      <c r="L91" s="6">
        <f t="shared" si="8"/>
        <v>57.8</v>
      </c>
      <c r="M91" s="3">
        <f>_xlfn.XLOOKUP(G91,CPOE!M:M,CPOE!F:F)</f>
        <v>0.184</v>
      </c>
      <c r="N91" s="6">
        <f t="shared" si="9"/>
        <v>76.900000000000006</v>
      </c>
      <c r="O91" s="3">
        <f>_xlfn.XLOOKUP(G91,CPOE!M:M,CPOE!E:E)</f>
        <v>0.11700000000000001</v>
      </c>
      <c r="P91" s="6">
        <f t="shared" si="10"/>
        <v>73</v>
      </c>
      <c r="Q91" s="6" t="str">
        <f>IF(ISNA(_xlfn.XLOOKUP(H91,G:G,P:P)),"",_xlfn.XLOOKUP(H91,G:G,P:P))</f>
        <v/>
      </c>
      <c r="R91" s="6" t="str">
        <f t="shared" si="14"/>
        <v/>
      </c>
      <c r="S91" s="3">
        <f t="shared" si="11"/>
        <v>0.11700000000000001</v>
      </c>
      <c r="T91" s="6">
        <f t="shared" si="12"/>
        <v>68.300000000000011</v>
      </c>
      <c r="U91" s="2">
        <f>_xlfn.XLOOKUP(G91,AV!Y:Y,AV!R:R)</f>
        <v>6</v>
      </c>
      <c r="V91" s="2">
        <f>_xlfn.XLOOKUP(G91,AV!Y:Y,AV!L:L)</f>
        <v>16</v>
      </c>
      <c r="W91" s="4">
        <f>V91/(F91/600)</f>
        <v>14.138438880706923</v>
      </c>
      <c r="X91" s="2">
        <v>148</v>
      </c>
      <c r="Y91" s="6">
        <f>X91/(F91/600)</f>
        <v>130.78055964653905</v>
      </c>
      <c r="Z91" s="6">
        <f t="shared" si="7"/>
        <v>44.5</v>
      </c>
      <c r="AA91">
        <f t="shared" si="13"/>
        <v>721.83852000000013</v>
      </c>
      <c r="AB91" s="7">
        <f>AA91+Y91</f>
        <v>852.61907964653915</v>
      </c>
      <c r="AC91" s="6">
        <f>_xlfn.PERCENTRANK.INC(AB:AB,AB91)*100</f>
        <v>65.600000000000009</v>
      </c>
    </row>
    <row r="92" spans="1:29" x14ac:dyDescent="0.2">
      <c r="A92">
        <v>2018</v>
      </c>
      <c r="B92" t="s">
        <v>26</v>
      </c>
      <c r="C92" t="s">
        <v>4</v>
      </c>
      <c r="D92" t="s">
        <v>27</v>
      </c>
      <c r="E92" s="2">
        <v>16</v>
      </c>
      <c r="F92">
        <v>669</v>
      </c>
      <c r="G92" t="str">
        <f>CONCATENATE((A92),"-",LEFT(B92,1),".",RIGHT(B92,LEN(B92)-FIND(" ",B92)))</f>
        <v>2018-K.Cousins</v>
      </c>
      <c r="H92" t="str">
        <f>CONCATENATE((A92-1),"-",LEFT(B92,1),".",RIGHT(B92,LEN(B92)-FIND(" ",B92)))</f>
        <v>2017-K.Cousins</v>
      </c>
      <c r="I92" t="str">
        <f>CONCATENATE((A92+1),"-",LEFT(B92,1),".",RIGHT(B92,LEN(B92)-FIND(" ",B92)))</f>
        <v>2019-K.Cousins</v>
      </c>
      <c r="J92" s="4">
        <v>77.7</v>
      </c>
      <c r="K92" s="4">
        <f>_xlfn.XLOOKUP(G92,CPOE!M:M,CPOE!K:K)</f>
        <v>2.6</v>
      </c>
      <c r="L92" s="6">
        <f t="shared" si="8"/>
        <v>74.599999999999994</v>
      </c>
      <c r="M92" s="3">
        <f>_xlfn.XLOOKUP(G92,CPOE!M:M,CPOE!F:F)</f>
        <v>1.7999999999999999E-2</v>
      </c>
      <c r="N92" s="6">
        <f t="shared" si="9"/>
        <v>30.4</v>
      </c>
      <c r="O92" s="3">
        <f>_xlfn.XLOOKUP(G92,CPOE!M:M,CPOE!E:E)</f>
        <v>6.6000000000000003E-2</v>
      </c>
      <c r="P92" s="6">
        <f t="shared" si="10"/>
        <v>44.5</v>
      </c>
      <c r="Q92" s="6">
        <f>IF(ISNA(_xlfn.XLOOKUP(H92,G:G,P:P)),"",_xlfn.XLOOKUP(H92,G:G,P:P))</f>
        <v>51.1</v>
      </c>
      <c r="R92" s="6">
        <f t="shared" si="14"/>
        <v>-6.6000000000000014</v>
      </c>
      <c r="S92" s="3">
        <f t="shared" si="11"/>
        <v>6.6000000000000003E-2</v>
      </c>
      <c r="T92" s="6">
        <f t="shared" si="12"/>
        <v>41.699999999999996</v>
      </c>
      <c r="U92" s="2">
        <f>_xlfn.XLOOKUP(G92,AV!Y:Y,AV!R:R)</f>
        <v>7</v>
      </c>
      <c r="V92" s="2">
        <f>_xlfn.XLOOKUP(G92,AV!Y:Y,AV!L:L)</f>
        <v>12</v>
      </c>
      <c r="W92" s="4">
        <f>V92/(F92/600)</f>
        <v>10.762331838565023</v>
      </c>
      <c r="X92" s="2">
        <v>115</v>
      </c>
      <c r="Y92" s="6">
        <f>X92/(F92/600)</f>
        <v>103.1390134529148</v>
      </c>
      <c r="Z92" s="6">
        <f t="shared" si="7"/>
        <v>39</v>
      </c>
      <c r="AA92">
        <f t="shared" si="13"/>
        <v>407.19096000000002</v>
      </c>
      <c r="AB92" s="7">
        <f>AA92+Y92</f>
        <v>510.32997345291483</v>
      </c>
      <c r="AC92" s="6">
        <f>_xlfn.PERCENTRANK.INC(AB:AB,AB92)*100</f>
        <v>37.5</v>
      </c>
    </row>
    <row r="93" spans="1:29" x14ac:dyDescent="0.2">
      <c r="A93">
        <v>2018</v>
      </c>
      <c r="B93" t="s">
        <v>3</v>
      </c>
      <c r="C93" t="s">
        <v>4</v>
      </c>
      <c r="D93" t="s">
        <v>5</v>
      </c>
      <c r="E93" s="2">
        <v>16</v>
      </c>
      <c r="F93">
        <v>668</v>
      </c>
      <c r="G93" t="str">
        <f>CONCATENATE((A93),"-",LEFT(B93,1),".",RIGHT(B93,LEN(B93)-FIND(" ",B93)))</f>
        <v>2018-M.Ryan</v>
      </c>
      <c r="H93" t="str">
        <f>CONCATENATE((A93-1),"-",LEFT(B93,1),".",RIGHT(B93,LEN(B93)-FIND(" ",B93)))</f>
        <v>2017-M.Ryan</v>
      </c>
      <c r="I93" t="str">
        <f>CONCATENATE((A93+1),"-",LEFT(B93,1),".",RIGHT(B93,LEN(B93)-FIND(" ",B93)))</f>
        <v>2019-M.Ryan</v>
      </c>
      <c r="J93" s="4">
        <v>90.600000000000009</v>
      </c>
      <c r="K93" s="4">
        <f>_xlfn.XLOOKUP(G93,CPOE!M:M,CPOE!K:K)</f>
        <v>4.3</v>
      </c>
      <c r="L93" s="6">
        <f t="shared" si="8"/>
        <v>86.3</v>
      </c>
      <c r="M93" s="3">
        <f>_xlfn.XLOOKUP(G93,CPOE!M:M,CPOE!F:F)</f>
        <v>0.248</v>
      </c>
      <c r="N93" s="6">
        <f t="shared" si="9"/>
        <v>90.600000000000009</v>
      </c>
      <c r="O93" s="3">
        <f>_xlfn.XLOOKUP(G93,CPOE!M:M,CPOE!E:E)</f>
        <v>0.161</v>
      </c>
      <c r="P93" s="6">
        <f t="shared" si="10"/>
        <v>90.600000000000009</v>
      </c>
      <c r="Q93" s="6">
        <f>IF(ISNA(_xlfn.XLOOKUP(H93,G:G,P:P)),"",_xlfn.XLOOKUP(H93,G:G,P:P))</f>
        <v>77.7</v>
      </c>
      <c r="R93" s="6">
        <f t="shared" si="14"/>
        <v>12.900000000000006</v>
      </c>
      <c r="S93" s="3">
        <f t="shared" si="11"/>
        <v>0.161</v>
      </c>
      <c r="T93" s="6">
        <f t="shared" si="12"/>
        <v>87.8</v>
      </c>
      <c r="U93" s="2">
        <f>_xlfn.XLOOKUP(G93,AV!Y:Y,AV!R:R)</f>
        <v>11</v>
      </c>
      <c r="V93" s="2">
        <f>_xlfn.XLOOKUP(G93,AV!Y:Y,AV!L:L)</f>
        <v>16</v>
      </c>
      <c r="W93" s="4">
        <f>V93/(F93/600)</f>
        <v>14.371257485029941</v>
      </c>
      <c r="X93" s="2">
        <v>125</v>
      </c>
      <c r="Y93" s="6">
        <f>X93/(F93/600)</f>
        <v>112.27544910179641</v>
      </c>
      <c r="Z93" s="6">
        <f t="shared" si="7"/>
        <v>41</v>
      </c>
      <c r="AA93">
        <f t="shared" si="13"/>
        <v>993.29916000000014</v>
      </c>
      <c r="AB93" s="7">
        <f>AA93+Y93</f>
        <v>1105.5746091017966</v>
      </c>
      <c r="AC93" s="6">
        <f>_xlfn.PERCENTRANK.INC(AB:AB,AB93)*100</f>
        <v>83.5</v>
      </c>
    </row>
    <row r="94" spans="1:29" x14ac:dyDescent="0.2">
      <c r="A94">
        <v>2018</v>
      </c>
      <c r="B94" t="s">
        <v>12</v>
      </c>
      <c r="C94" t="s">
        <v>4</v>
      </c>
      <c r="D94" t="s">
        <v>13</v>
      </c>
      <c r="E94" s="2">
        <v>16</v>
      </c>
      <c r="F94">
        <v>639</v>
      </c>
      <c r="G94" t="str">
        <f>CONCATENATE((A94),"-",LEFT(B94,1),".",RIGHT(B94,LEN(B94)-FIND(" ",B94)))</f>
        <v>2018-P.Mahomes</v>
      </c>
      <c r="H94" t="str">
        <f>CONCATENATE((A94-1),"-",LEFT(B94,1),".",RIGHT(B94,LEN(B94)-FIND(" ",B94)))</f>
        <v>2017-P.Mahomes</v>
      </c>
      <c r="I94" t="str">
        <f>CONCATENATE((A94+1),"-",LEFT(B94,1),".",RIGHT(B94,LEN(B94)-FIND(" ",B94)))</f>
        <v>2019-P.Mahomes</v>
      </c>
      <c r="J94" s="4">
        <v>100</v>
      </c>
      <c r="K94" s="4">
        <f>_xlfn.XLOOKUP(G94,CPOE!M:M,CPOE!K:K)</f>
        <v>4.5</v>
      </c>
      <c r="L94" s="6">
        <f t="shared" si="8"/>
        <v>87.5</v>
      </c>
      <c r="M94" s="3">
        <f>_xlfn.XLOOKUP(G94,CPOE!M:M,CPOE!F:F)</f>
        <v>0.38</v>
      </c>
      <c r="N94" s="6">
        <f t="shared" si="9"/>
        <v>100</v>
      </c>
      <c r="O94" s="3">
        <f>_xlfn.XLOOKUP(G94,CPOE!M:M,CPOE!E:E)</f>
        <v>0.20499999999999999</v>
      </c>
      <c r="P94" s="6">
        <f t="shared" si="10"/>
        <v>98.8</v>
      </c>
      <c r="Q94" s="6" t="str">
        <f>IF(ISNA(_xlfn.XLOOKUP(H94,G:G,P:P)),"",_xlfn.XLOOKUP(H94,G:G,P:P))</f>
        <v/>
      </c>
      <c r="R94" s="6" t="str">
        <f t="shared" si="14"/>
        <v/>
      </c>
      <c r="S94" s="3">
        <f t="shared" si="11"/>
        <v>0.29314999999999997</v>
      </c>
      <c r="T94" s="6">
        <f t="shared" si="12"/>
        <v>100</v>
      </c>
      <c r="U94" s="2">
        <f>_xlfn.XLOOKUP(G94,AV!Y:Y,AV!R:R)</f>
        <v>2</v>
      </c>
      <c r="V94" s="2">
        <f>_xlfn.XLOOKUP(G94,AV!Y:Y,AV!L:L)</f>
        <v>22</v>
      </c>
      <c r="W94" s="4">
        <f>V94/(F94/600)</f>
        <v>20.657276995305164</v>
      </c>
      <c r="X94" s="2">
        <v>272</v>
      </c>
      <c r="Y94" s="6">
        <f>X94/(F94/600)</f>
        <v>255.39906103286387</v>
      </c>
      <c r="Z94" s="6">
        <f t="shared" si="7"/>
        <v>67.100000000000009</v>
      </c>
      <c r="AA94">
        <f t="shared" si="13"/>
        <v>1264.7598</v>
      </c>
      <c r="AB94" s="7">
        <f>AA94+Y94</f>
        <v>1520.158861032864</v>
      </c>
      <c r="AC94" s="6">
        <f>_xlfn.PERCENTRANK.INC(AB:AB,AB94)*100</f>
        <v>97.6</v>
      </c>
    </row>
    <row r="95" spans="1:29" x14ac:dyDescent="0.2">
      <c r="A95">
        <v>2018</v>
      </c>
      <c r="B95" t="s">
        <v>105</v>
      </c>
      <c r="C95" t="s">
        <v>4</v>
      </c>
      <c r="D95" t="s">
        <v>45</v>
      </c>
      <c r="E95" s="2">
        <v>16</v>
      </c>
      <c r="F95">
        <v>633</v>
      </c>
      <c r="G95" t="str">
        <f>CONCATENATE((A95),"-",LEFT(B95,1),".",RIGHT(B95,LEN(B95)-FIND(" ",B95)))</f>
        <v>2018-C.Keenum</v>
      </c>
      <c r="H95" t="str">
        <f>CONCATENATE((A95-1),"-",LEFT(B95,1),".",RIGHT(B95,LEN(B95)-FIND(" ",B95)))</f>
        <v>2017-C.Keenum</v>
      </c>
      <c r="I95" t="str">
        <f>CONCATENATE((A95+1),"-",LEFT(B95,1),".",RIGHT(B95,LEN(B95)-FIND(" ",B95)))</f>
        <v>2019-C.Keenum</v>
      </c>
      <c r="J95" s="4">
        <v>37.1</v>
      </c>
      <c r="K95" s="4">
        <f>_xlfn.XLOOKUP(G95,CPOE!M:M,CPOE!K:K)</f>
        <v>-1.3</v>
      </c>
      <c r="L95" s="6">
        <f t="shared" si="8"/>
        <v>35.5</v>
      </c>
      <c r="M95" s="3">
        <f>_xlfn.XLOOKUP(G95,CPOE!M:M,CPOE!F:F)</f>
        <v>2E-3</v>
      </c>
      <c r="N95" s="6">
        <f t="shared" si="9"/>
        <v>26.900000000000002</v>
      </c>
      <c r="O95" s="3">
        <f>_xlfn.XLOOKUP(G95,CPOE!M:M,CPOE!E:E)</f>
        <v>3.9E-2</v>
      </c>
      <c r="P95" s="6">
        <f t="shared" si="10"/>
        <v>30.8</v>
      </c>
      <c r="Q95" s="6">
        <f>IF(ISNA(_xlfn.XLOOKUP(H95,G:G,P:P)),"",_xlfn.XLOOKUP(H95,G:G,P:P))</f>
        <v>78.900000000000006</v>
      </c>
      <c r="R95" s="6">
        <f t="shared" si="14"/>
        <v>-48.100000000000009</v>
      </c>
      <c r="S95" s="3">
        <f t="shared" si="11"/>
        <v>3.9E-2</v>
      </c>
      <c r="T95" s="6">
        <f t="shared" si="12"/>
        <v>27.700000000000003</v>
      </c>
      <c r="U95" s="2">
        <f>_xlfn.XLOOKUP(G95,AV!Y:Y,AV!R:R)</f>
        <v>6</v>
      </c>
      <c r="V95" s="2">
        <f>_xlfn.XLOOKUP(G95,AV!Y:Y,AV!L:L)</f>
        <v>9</v>
      </c>
      <c r="W95" s="4">
        <f>V95/(F95/600)</f>
        <v>8.5308056872037916</v>
      </c>
      <c r="X95" s="2">
        <v>93</v>
      </c>
      <c r="Y95" s="6">
        <f>X95/(F95/600)</f>
        <v>88.151658767772517</v>
      </c>
      <c r="Z95" s="6">
        <f t="shared" si="7"/>
        <v>34.699999999999996</v>
      </c>
      <c r="AA95">
        <f t="shared" si="13"/>
        <v>240.61284000000001</v>
      </c>
      <c r="AB95" s="7">
        <f>AA95+Y95</f>
        <v>328.76449876777252</v>
      </c>
      <c r="AC95" s="6">
        <f>_xlfn.PERCENTRANK.INC(AB:AB,AB95)*100</f>
        <v>18.7</v>
      </c>
    </row>
    <row r="96" spans="1:29" x14ac:dyDescent="0.2">
      <c r="A96">
        <v>2018</v>
      </c>
      <c r="B96" t="s">
        <v>8</v>
      </c>
      <c r="C96" t="s">
        <v>4</v>
      </c>
      <c r="D96" t="s">
        <v>9</v>
      </c>
      <c r="E96" s="2">
        <v>16</v>
      </c>
      <c r="F96">
        <v>628</v>
      </c>
      <c r="G96" t="str">
        <f>CONCATENATE((A96),"-",LEFT(B96,1),".",RIGHT(B96,LEN(B96)-FIND(" ",B96)))</f>
        <v>2018-D.Watson</v>
      </c>
      <c r="H96" t="str">
        <f>CONCATENATE((A96-1),"-",LEFT(B96,1),".",RIGHT(B96,LEN(B96)-FIND(" ",B96)))</f>
        <v>2017-D.Watson</v>
      </c>
      <c r="I96" t="str">
        <f>CONCATENATE((A96+1),"-",LEFT(B96,1),".",RIGHT(B96,LEN(B96)-FIND(" ",B96)))</f>
        <v>2019-D.Watson</v>
      </c>
      <c r="J96" s="4">
        <v>85.1</v>
      </c>
      <c r="K96" s="4">
        <f>_xlfn.XLOOKUP(G96,CPOE!M:M,CPOE!K:K)</f>
        <v>4.7</v>
      </c>
      <c r="L96" s="6">
        <f t="shared" si="8"/>
        <v>89.4</v>
      </c>
      <c r="M96" s="3">
        <f>_xlfn.XLOOKUP(G96,CPOE!M:M,CPOE!F:F)</f>
        <v>0.161</v>
      </c>
      <c r="N96" s="6">
        <f t="shared" si="9"/>
        <v>72.2</v>
      </c>
      <c r="O96" s="3">
        <f>_xlfn.XLOOKUP(G96,CPOE!M:M,CPOE!E:E)</f>
        <v>0.13</v>
      </c>
      <c r="P96" s="6">
        <f t="shared" si="10"/>
        <v>78.5</v>
      </c>
      <c r="Q96" s="6">
        <f>IF(ISNA(_xlfn.XLOOKUP(H96,G:G,P:P)),"",_xlfn.XLOOKUP(H96,G:G,P:P))</f>
        <v>90.600000000000009</v>
      </c>
      <c r="R96" s="6">
        <f t="shared" si="14"/>
        <v>-12.100000000000009</v>
      </c>
      <c r="S96" s="3">
        <f t="shared" si="11"/>
        <v>0.18590000000000001</v>
      </c>
      <c r="T96" s="6">
        <f t="shared" si="12"/>
        <v>94.5</v>
      </c>
      <c r="U96" s="2">
        <f>_xlfn.XLOOKUP(G96,AV!Y:Y,AV!R:R)</f>
        <v>2</v>
      </c>
      <c r="V96" s="2">
        <f>_xlfn.XLOOKUP(G96,AV!Y:Y,AV!L:L)</f>
        <v>16</v>
      </c>
      <c r="W96" s="4">
        <f>V96/(F96/600)</f>
        <v>15.286624203821656</v>
      </c>
      <c r="X96" s="2">
        <v>550</v>
      </c>
      <c r="Y96" s="6">
        <f>X96/(F96/600)</f>
        <v>525.47770700636943</v>
      </c>
      <c r="Z96" s="6">
        <f t="shared" si="7"/>
        <v>91</v>
      </c>
      <c r="AA96">
        <f t="shared" si="13"/>
        <v>802.04280000000006</v>
      </c>
      <c r="AB96" s="7">
        <f>AA96+Y96</f>
        <v>1327.5205070063694</v>
      </c>
      <c r="AC96" s="6">
        <f>_xlfn.PERCENTRANK.INC(AB:AB,AB96)*100</f>
        <v>91.4</v>
      </c>
    </row>
    <row r="97" spans="1:29" x14ac:dyDescent="0.2">
      <c r="A97">
        <v>2018</v>
      </c>
      <c r="B97" t="s">
        <v>117</v>
      </c>
      <c r="C97" t="s">
        <v>4</v>
      </c>
      <c r="D97" t="s">
        <v>41</v>
      </c>
      <c r="E97" s="2">
        <v>16</v>
      </c>
      <c r="F97">
        <v>627</v>
      </c>
      <c r="G97" t="str">
        <f>CONCATENATE((A97),"-",LEFT(B97,1),".",RIGHT(B97,LEN(B97)-FIND(" ",B97)))</f>
        <v>2018-E.Manning</v>
      </c>
      <c r="H97" t="str">
        <f>CONCATENATE((A97-1),"-",LEFT(B97,1),".",RIGHT(B97,LEN(B97)-FIND(" ",B97)))</f>
        <v>2017-E.Manning</v>
      </c>
      <c r="I97" t="str">
        <f>CONCATENATE((A97+1),"-",LEFT(B97,1),".",RIGHT(B97,LEN(B97)-FIND(" ",B97)))</f>
        <v>2019-E.Manning</v>
      </c>
      <c r="J97" s="4">
        <v>58.5</v>
      </c>
      <c r="K97" s="4">
        <f>_xlfn.XLOOKUP(G97,CPOE!M:M,CPOE!K:K)</f>
        <v>0.5</v>
      </c>
      <c r="L97" s="6">
        <f t="shared" si="8"/>
        <v>54.6</v>
      </c>
      <c r="M97" s="3">
        <f>_xlfn.XLOOKUP(G97,CPOE!M:M,CPOE!F:F)</f>
        <v>8.6999999999999994E-2</v>
      </c>
      <c r="N97" s="6">
        <f t="shared" si="9"/>
        <v>49.2</v>
      </c>
      <c r="O97" s="3">
        <f>_xlfn.XLOOKUP(G97,CPOE!M:M,CPOE!E:E)</f>
        <v>7.9000000000000001E-2</v>
      </c>
      <c r="P97" s="6">
        <f t="shared" si="10"/>
        <v>51.1</v>
      </c>
      <c r="Q97" s="6">
        <f>IF(ISNA(_xlfn.XLOOKUP(H97,G:G,P:P)),"",_xlfn.XLOOKUP(H97,G:G,P:P))</f>
        <v>11.700000000000001</v>
      </c>
      <c r="R97" s="6">
        <f t="shared" si="14"/>
        <v>39.4</v>
      </c>
      <c r="S97" s="3">
        <f t="shared" si="11"/>
        <v>7.9000000000000001E-2</v>
      </c>
      <c r="T97" s="6">
        <f t="shared" si="12"/>
        <v>50</v>
      </c>
      <c r="U97" s="2">
        <f>_xlfn.XLOOKUP(G97,AV!Y:Y,AV!R:R)</f>
        <v>15</v>
      </c>
      <c r="V97" s="2">
        <f>_xlfn.XLOOKUP(G97,AV!Y:Y,AV!L:L)</f>
        <v>12</v>
      </c>
      <c r="W97" s="4">
        <f>V97/(F97/600)</f>
        <v>11.483253588516748</v>
      </c>
      <c r="X97" s="2">
        <v>20</v>
      </c>
      <c r="Y97" s="6">
        <f>X97/(F97/600)</f>
        <v>19.138755980861244</v>
      </c>
      <c r="Z97" s="6">
        <f t="shared" si="7"/>
        <v>10.100000000000001</v>
      </c>
      <c r="AA97">
        <f t="shared" si="13"/>
        <v>487.39524000000006</v>
      </c>
      <c r="AB97" s="7">
        <f>AA97+Y97</f>
        <v>506.53399598086128</v>
      </c>
      <c r="AC97" s="6">
        <f>_xlfn.PERCENTRANK.INC(AB:AB,AB97)*100</f>
        <v>36.700000000000003</v>
      </c>
    </row>
    <row r="98" spans="1:29" x14ac:dyDescent="0.2">
      <c r="A98">
        <v>2018</v>
      </c>
      <c r="B98" t="s">
        <v>22</v>
      </c>
      <c r="C98" t="s">
        <v>4</v>
      </c>
      <c r="D98" t="s">
        <v>23</v>
      </c>
      <c r="E98" s="2">
        <v>16</v>
      </c>
      <c r="F98">
        <v>615</v>
      </c>
      <c r="G98" t="str">
        <f>CONCATENATE((A98),"-",LEFT(B98,1),".",RIGHT(B98,LEN(B98)-FIND(" ",B98)))</f>
        <v>2018-J.Goff</v>
      </c>
      <c r="H98" t="str">
        <f>CONCATENATE((A98-1),"-",LEFT(B98,1),".",RIGHT(B98,LEN(B98)-FIND(" ",B98)))</f>
        <v>2017-J.Goff</v>
      </c>
      <c r="I98" t="str">
        <f>CONCATENATE((A98+1),"-",LEFT(B98,1),".",RIGHT(B98,LEN(B98)-FIND(" ",B98)))</f>
        <v>2019-J.Goff</v>
      </c>
      <c r="J98" s="4">
        <v>91.4</v>
      </c>
      <c r="K98" s="4">
        <f>_xlfn.XLOOKUP(G98,CPOE!M:M,CPOE!K:K)</f>
        <v>1.5</v>
      </c>
      <c r="L98" s="6">
        <f t="shared" si="8"/>
        <v>65.2</v>
      </c>
      <c r="M98" s="3">
        <f>_xlfn.XLOOKUP(G98,CPOE!M:M,CPOE!F:F)</f>
        <v>0.21299999999999999</v>
      </c>
      <c r="N98" s="6">
        <f t="shared" si="9"/>
        <v>83.899999999999991</v>
      </c>
      <c r="O98" s="3">
        <f>_xlfn.XLOOKUP(G98,CPOE!M:M,CPOE!E:E)</f>
        <v>0.13200000000000001</v>
      </c>
      <c r="P98" s="6">
        <f t="shared" si="10"/>
        <v>80.800000000000011</v>
      </c>
      <c r="Q98" s="6">
        <f>IF(ISNA(_xlfn.XLOOKUP(H98,G:G,P:P)),"",_xlfn.XLOOKUP(H98,G:G,P:P))</f>
        <v>74.599999999999994</v>
      </c>
      <c r="R98" s="6">
        <f t="shared" si="14"/>
        <v>6.2000000000000171</v>
      </c>
      <c r="S98" s="3">
        <f t="shared" si="11"/>
        <v>0.13200000000000001</v>
      </c>
      <c r="T98" s="6">
        <f t="shared" si="12"/>
        <v>76.5</v>
      </c>
      <c r="U98" s="2">
        <f>_xlfn.XLOOKUP(G98,AV!Y:Y,AV!R:R)</f>
        <v>3</v>
      </c>
      <c r="V98" s="2">
        <f>_xlfn.XLOOKUP(G98,AV!Y:Y,AV!L:L)</f>
        <v>18</v>
      </c>
      <c r="W98" s="4">
        <f>V98/(F98/600)</f>
        <v>17.560975609756099</v>
      </c>
      <c r="X98" s="2">
        <v>108</v>
      </c>
      <c r="Y98" s="6">
        <f>X98/(F98/600)</f>
        <v>105.36585365853659</v>
      </c>
      <c r="Z98" s="6">
        <f t="shared" si="7"/>
        <v>39.800000000000004</v>
      </c>
      <c r="AA98">
        <f t="shared" si="13"/>
        <v>814.38192000000004</v>
      </c>
      <c r="AB98" s="7">
        <f>AA98+Y98</f>
        <v>919.74777365853663</v>
      </c>
      <c r="AC98" s="6">
        <f>_xlfn.PERCENTRANK.INC(AB:AB,AB98)*100</f>
        <v>73</v>
      </c>
    </row>
    <row r="99" spans="1:29" x14ac:dyDescent="0.2">
      <c r="A99">
        <v>2018</v>
      </c>
      <c r="B99" t="s">
        <v>30</v>
      </c>
      <c r="C99" t="s">
        <v>4</v>
      </c>
      <c r="D99" t="s">
        <v>115</v>
      </c>
      <c r="E99" s="2">
        <v>16</v>
      </c>
      <c r="F99">
        <v>612</v>
      </c>
      <c r="G99" t="str">
        <f>CONCATENATE((A99),"-",LEFT(B99,1),".",RIGHT(B99,LEN(B99)-FIND(" ",B99)))</f>
        <v>2018-D.Carr</v>
      </c>
      <c r="H99" t="str">
        <f>CONCATENATE((A99-1),"-",LEFT(B99,1),".",RIGHT(B99,LEN(B99)-FIND(" ",B99)))</f>
        <v>2017-D.Carr</v>
      </c>
      <c r="I99" t="str">
        <f>CONCATENATE((A99+1),"-",LEFT(B99,1),".",RIGHT(B99,LEN(B99)-FIND(" ",B99)))</f>
        <v>2019-D.Carr</v>
      </c>
      <c r="J99" s="4">
        <v>69.899999999999991</v>
      </c>
      <c r="K99" s="4">
        <f>_xlfn.XLOOKUP(G99,CPOE!M:M,CPOE!K:K)</f>
        <v>3.8</v>
      </c>
      <c r="L99" s="6">
        <f t="shared" si="8"/>
        <v>83.899999999999991</v>
      </c>
      <c r="M99" s="3">
        <f>_xlfn.XLOOKUP(G99,CPOE!M:M,CPOE!F:F)</f>
        <v>4.2999999999999997E-2</v>
      </c>
      <c r="N99" s="6">
        <f t="shared" si="9"/>
        <v>37.1</v>
      </c>
      <c r="O99" s="3">
        <f>_xlfn.XLOOKUP(G99,CPOE!M:M,CPOE!E:E)</f>
        <v>8.1000000000000003E-2</v>
      </c>
      <c r="P99" s="6">
        <f t="shared" si="10"/>
        <v>53.5</v>
      </c>
      <c r="Q99" s="6">
        <f>IF(ISNA(_xlfn.XLOOKUP(H99,G:G,P:P)),"",_xlfn.XLOOKUP(H99,G:G,P:P))</f>
        <v>43.7</v>
      </c>
      <c r="R99" s="6">
        <f t="shared" si="14"/>
        <v>9.7999999999999972</v>
      </c>
      <c r="S99" s="3">
        <f t="shared" si="11"/>
        <v>8.1000000000000003E-2</v>
      </c>
      <c r="T99" s="6">
        <f t="shared" si="12"/>
        <v>52.7</v>
      </c>
      <c r="U99" s="2">
        <f>_xlfn.XLOOKUP(G99,AV!Y:Y,AV!R:R)</f>
        <v>5</v>
      </c>
      <c r="V99" s="2">
        <f>_xlfn.XLOOKUP(G99,AV!Y:Y,AV!L:L)</f>
        <v>11</v>
      </c>
      <c r="W99" s="4">
        <f>V99/(F99/600)</f>
        <v>10.784313725490195</v>
      </c>
      <c r="X99" s="2">
        <v>47</v>
      </c>
      <c r="Y99" s="6">
        <f>X99/(F99/600)</f>
        <v>46.078431372549019</v>
      </c>
      <c r="Z99" s="6">
        <f t="shared" si="7"/>
        <v>21</v>
      </c>
      <c r="AA99">
        <f t="shared" si="13"/>
        <v>499.73436000000004</v>
      </c>
      <c r="AB99" s="7">
        <f>AA99+Y99</f>
        <v>545.8127913725491</v>
      </c>
      <c r="AC99" s="6">
        <f>_xlfn.PERCENTRANK.INC(AB:AB,AB99)*100</f>
        <v>39.800000000000004</v>
      </c>
    </row>
    <row r="100" spans="1:29" x14ac:dyDescent="0.2">
      <c r="A100">
        <v>2018</v>
      </c>
      <c r="B100" t="s">
        <v>70</v>
      </c>
      <c r="C100" t="s">
        <v>4</v>
      </c>
      <c r="D100" t="s">
        <v>58</v>
      </c>
      <c r="E100" s="2">
        <v>16</v>
      </c>
      <c r="F100">
        <v>611</v>
      </c>
      <c r="G100" t="str">
        <f>CONCATENATE((A100),"-",LEFT(B100,1),".",RIGHT(B100,LEN(B100)-FIND(" ",B100)))</f>
        <v>2018-D.Prescott</v>
      </c>
      <c r="H100" t="str">
        <f>CONCATENATE((A100-1),"-",LEFT(B100,1),".",RIGHT(B100,LEN(B100)-FIND(" ",B100)))</f>
        <v>2017-D.Prescott</v>
      </c>
      <c r="I100" t="str">
        <f>CONCATENATE((A100+1),"-",LEFT(B100,1),".",RIGHT(B100,LEN(B100)-FIND(" ",B100)))</f>
        <v>2019-D.Prescott</v>
      </c>
      <c r="J100" s="4">
        <v>57.8</v>
      </c>
      <c r="K100" s="4">
        <f>_xlfn.XLOOKUP(G100,CPOE!M:M,CPOE!K:K)</f>
        <v>1.1000000000000001</v>
      </c>
      <c r="L100" s="6">
        <f t="shared" si="8"/>
        <v>62.5</v>
      </c>
      <c r="M100" s="3">
        <f>_xlfn.XLOOKUP(G100,CPOE!M:M,CPOE!F:F)</f>
        <v>7.5999999999999998E-2</v>
      </c>
      <c r="N100" s="6">
        <f t="shared" si="9"/>
        <v>46.400000000000006</v>
      </c>
      <c r="O100" s="3">
        <f>_xlfn.XLOOKUP(G100,CPOE!M:M,CPOE!E:E)</f>
        <v>7.8E-2</v>
      </c>
      <c r="P100" s="6">
        <f t="shared" si="10"/>
        <v>50.3</v>
      </c>
      <c r="Q100" s="6">
        <f>IF(ISNA(_xlfn.XLOOKUP(H100,G:G,P:P)),"",_xlfn.XLOOKUP(H100,G:G,P:P))</f>
        <v>45.300000000000004</v>
      </c>
      <c r="R100" s="6">
        <f t="shared" si="14"/>
        <v>4.9999999999999929</v>
      </c>
      <c r="S100" s="3">
        <f t="shared" si="11"/>
        <v>7.8E-2</v>
      </c>
      <c r="T100" s="6">
        <f t="shared" si="12"/>
        <v>48.8</v>
      </c>
      <c r="U100" s="2">
        <f>_xlfn.XLOOKUP(G100,AV!Y:Y,AV!R:R)</f>
        <v>3</v>
      </c>
      <c r="V100" s="2">
        <f>_xlfn.XLOOKUP(G100,AV!Y:Y,AV!L:L)</f>
        <v>14</v>
      </c>
      <c r="W100" s="4">
        <f>V100/(F100/600)</f>
        <v>13.74795417348609</v>
      </c>
      <c r="X100" s="2">
        <v>305</v>
      </c>
      <c r="Y100" s="6">
        <f>X100/(F100/600)</f>
        <v>299.5090016366612</v>
      </c>
      <c r="Z100" s="6">
        <f t="shared" si="7"/>
        <v>72.2</v>
      </c>
      <c r="AA100">
        <f t="shared" si="13"/>
        <v>481.22568000000001</v>
      </c>
      <c r="AB100" s="7">
        <f>AA100+Y100</f>
        <v>780.73468163666121</v>
      </c>
      <c r="AC100" s="6">
        <f>_xlfn.PERCENTRANK.INC(AB:AB,AB100)*100</f>
        <v>57.8</v>
      </c>
    </row>
    <row r="101" spans="1:29" x14ac:dyDescent="0.2">
      <c r="A101">
        <v>2018</v>
      </c>
      <c r="B101" t="s">
        <v>24</v>
      </c>
      <c r="C101" t="s">
        <v>4</v>
      </c>
      <c r="D101" t="s">
        <v>25</v>
      </c>
      <c r="E101" s="2">
        <v>16</v>
      </c>
      <c r="F101">
        <v>608</v>
      </c>
      <c r="G101" t="str">
        <f>CONCATENATE((A101),"-",LEFT(B101,1),".",RIGHT(B101,LEN(B101)-FIND(" ",B101)))</f>
        <v>2018-M.Stafford</v>
      </c>
      <c r="H101" t="str">
        <f>CONCATENATE((A101-1),"-",LEFT(B101,1),".",RIGHT(B101,LEN(B101)-FIND(" ",B101)))</f>
        <v>2017-M.Stafford</v>
      </c>
      <c r="I101" t="str">
        <f>CONCATENATE((A101+1),"-",LEFT(B101,1),".",RIGHT(B101,LEN(B101)-FIND(" ",B101)))</f>
        <v>2019-M.Stafford</v>
      </c>
      <c r="J101" s="4">
        <v>41.699999999999996</v>
      </c>
      <c r="K101" s="4">
        <f>_xlfn.XLOOKUP(G101,CPOE!M:M,CPOE!K:K)</f>
        <v>-2.1</v>
      </c>
      <c r="L101" s="6">
        <f t="shared" si="8"/>
        <v>29.599999999999998</v>
      </c>
      <c r="M101" s="3">
        <f>_xlfn.XLOOKUP(G101,CPOE!M:M,CPOE!F:F)</f>
        <v>8.2000000000000003E-2</v>
      </c>
      <c r="N101" s="6">
        <f t="shared" si="9"/>
        <v>46.800000000000004</v>
      </c>
      <c r="O101" s="3">
        <f>_xlfn.XLOOKUP(G101,CPOE!M:M,CPOE!E:E)</f>
        <v>6.3E-2</v>
      </c>
      <c r="P101" s="6">
        <f t="shared" si="10"/>
        <v>43.3</v>
      </c>
      <c r="Q101" s="6">
        <f>IF(ISNA(_xlfn.XLOOKUP(H101,G:G,P:P)),"",_xlfn.XLOOKUP(H101,G:G,P:P))</f>
        <v>56.999999999999993</v>
      </c>
      <c r="R101" s="6">
        <f t="shared" si="14"/>
        <v>-13.699999999999996</v>
      </c>
      <c r="S101" s="3">
        <f t="shared" si="11"/>
        <v>6.3E-2</v>
      </c>
      <c r="T101" s="6">
        <f t="shared" si="12"/>
        <v>40.200000000000003</v>
      </c>
      <c r="U101" s="2">
        <f>_xlfn.XLOOKUP(G101,AV!Y:Y,AV!R:R)</f>
        <v>10</v>
      </c>
      <c r="V101" s="2">
        <f>_xlfn.XLOOKUP(G101,AV!Y:Y,AV!L:L)</f>
        <v>10</v>
      </c>
      <c r="W101" s="4">
        <f>V101/(F101/600)</f>
        <v>9.8684210526315788</v>
      </c>
      <c r="X101" s="2">
        <v>71</v>
      </c>
      <c r="Y101" s="6">
        <f>X101/(F101/600)</f>
        <v>70.065789473684205</v>
      </c>
      <c r="Z101" s="6">
        <f t="shared" si="7"/>
        <v>29.2</v>
      </c>
      <c r="AA101">
        <f t="shared" si="13"/>
        <v>388.68228000000005</v>
      </c>
      <c r="AB101" s="7">
        <f>AA101+Y101</f>
        <v>458.74806947368427</v>
      </c>
      <c r="AC101" s="6">
        <f>_xlfn.PERCENTRANK.INC(AB:AB,AB101)*100</f>
        <v>30.8</v>
      </c>
    </row>
    <row r="102" spans="1:29" x14ac:dyDescent="0.2">
      <c r="A102">
        <v>2018</v>
      </c>
      <c r="B102" t="s">
        <v>16</v>
      </c>
      <c r="C102" t="s">
        <v>4</v>
      </c>
      <c r="D102" t="s">
        <v>53</v>
      </c>
      <c r="E102" s="2">
        <v>16</v>
      </c>
      <c r="F102">
        <v>596</v>
      </c>
      <c r="G102" t="str">
        <f>CONCATENATE((A102),"-",LEFT(B102,1),".",RIGHT(B102,LEN(B102)-FIND(" ",B102)))</f>
        <v>2018-T.Brady</v>
      </c>
      <c r="H102" t="str">
        <f>CONCATENATE((A102-1),"-",LEFT(B102,1),".",RIGHT(B102,LEN(B102)-FIND(" ",B102)))</f>
        <v>2017-T.Brady</v>
      </c>
      <c r="I102" t="str">
        <f>CONCATENATE((A102+1),"-",LEFT(B102,1),".",RIGHT(B102,LEN(B102)-FIND(" ",B102)))</f>
        <v>2019-T.Brady</v>
      </c>
      <c r="J102" s="4">
        <v>71.399999999999991</v>
      </c>
      <c r="K102" s="4">
        <f>_xlfn.XLOOKUP(G102,CPOE!M:M,CPOE!K:K)</f>
        <v>1</v>
      </c>
      <c r="L102" s="6">
        <f t="shared" si="8"/>
        <v>60.5</v>
      </c>
      <c r="M102" s="3">
        <f>_xlfn.XLOOKUP(G102,CPOE!M:M,CPOE!F:F)</f>
        <v>0.19900000000000001</v>
      </c>
      <c r="N102" s="6">
        <f t="shared" si="9"/>
        <v>80.800000000000011</v>
      </c>
      <c r="O102" s="3">
        <f>_xlfn.XLOOKUP(G102,CPOE!M:M,CPOE!E:E)</f>
        <v>0.124</v>
      </c>
      <c r="P102" s="6">
        <f t="shared" si="10"/>
        <v>76.5</v>
      </c>
      <c r="Q102" s="6">
        <f>IF(ISNA(_xlfn.XLOOKUP(H102,G:G,P:P)),"",_xlfn.XLOOKUP(H102,G:G,P:P))</f>
        <v>91.4</v>
      </c>
      <c r="R102" s="6">
        <f t="shared" si="14"/>
        <v>-14.900000000000006</v>
      </c>
      <c r="S102" s="3">
        <f t="shared" si="11"/>
        <v>0.124</v>
      </c>
      <c r="T102" s="6">
        <f t="shared" si="12"/>
        <v>71.399999999999991</v>
      </c>
      <c r="U102" s="2">
        <f>_xlfn.XLOOKUP(G102,AV!Y:Y,AV!R:R)</f>
        <v>19</v>
      </c>
      <c r="V102" s="2">
        <f>_xlfn.XLOOKUP(G102,AV!Y:Y,AV!L:L)</f>
        <v>15</v>
      </c>
      <c r="W102" s="4">
        <f>V102/(F102/600)</f>
        <v>15.100671140939598</v>
      </c>
      <c r="X102" s="2">
        <v>35</v>
      </c>
      <c r="Y102" s="6">
        <f>X102/(F102/600)</f>
        <v>35.234899328859065</v>
      </c>
      <c r="Z102" s="6">
        <f t="shared" si="7"/>
        <v>17.899999999999999</v>
      </c>
      <c r="AA102">
        <f t="shared" si="13"/>
        <v>765.02544</v>
      </c>
      <c r="AB102" s="7">
        <f>AA102+Y102</f>
        <v>800.26033932885912</v>
      </c>
      <c r="AC102" s="6">
        <f>_xlfn.PERCENTRANK.INC(AB:AB,AB102)*100</f>
        <v>60.099999999999994</v>
      </c>
    </row>
    <row r="103" spans="1:29" x14ac:dyDescent="0.2">
      <c r="A103">
        <v>2018</v>
      </c>
      <c r="B103" t="s">
        <v>32</v>
      </c>
      <c r="C103" t="s">
        <v>4</v>
      </c>
      <c r="D103" t="s">
        <v>11</v>
      </c>
      <c r="E103" s="2">
        <v>16</v>
      </c>
      <c r="F103">
        <v>544</v>
      </c>
      <c r="G103" t="str">
        <f>CONCATENATE((A103),"-",LEFT(B103,1),".",RIGHT(B103,LEN(B103)-FIND(" ",B103)))</f>
        <v>2018-P.Rivers</v>
      </c>
      <c r="H103" t="str">
        <f>CONCATENATE((A103-1),"-",LEFT(B103,1),".",RIGHT(B103,LEN(B103)-FIND(" ",B103)))</f>
        <v>2017-P.Rivers</v>
      </c>
      <c r="I103" t="str">
        <f>CONCATENATE((A103+1),"-",LEFT(B103,1),".",RIGHT(B103,LEN(B103)-FIND(" ",B103)))</f>
        <v>2019-P.Rivers</v>
      </c>
      <c r="J103" s="4">
        <v>89</v>
      </c>
      <c r="K103" s="4">
        <f>_xlfn.XLOOKUP(G103,CPOE!M:M,CPOE!K:K)</f>
        <v>3.6</v>
      </c>
      <c r="L103" s="6">
        <f t="shared" si="8"/>
        <v>81.599999999999994</v>
      </c>
      <c r="M103" s="3">
        <f>_xlfn.XLOOKUP(G103,CPOE!M:M,CPOE!F:F)</f>
        <v>0.251</v>
      </c>
      <c r="N103" s="6">
        <f t="shared" si="9"/>
        <v>91.7</v>
      </c>
      <c r="O103" s="3">
        <f>_xlfn.XLOOKUP(G103,CPOE!M:M,CPOE!E:E)</f>
        <v>0.158</v>
      </c>
      <c r="P103" s="6">
        <f t="shared" si="10"/>
        <v>89.4</v>
      </c>
      <c r="Q103" s="6">
        <f>IF(ISNA(_xlfn.XLOOKUP(H103,G:G,P:P)),"",_xlfn.XLOOKUP(H103,G:G,P:P))</f>
        <v>82</v>
      </c>
      <c r="R103" s="6">
        <f t="shared" si="14"/>
        <v>7.4000000000000057</v>
      </c>
      <c r="S103" s="3">
        <f t="shared" si="11"/>
        <v>0.158</v>
      </c>
      <c r="T103" s="6">
        <f t="shared" si="12"/>
        <v>86.3</v>
      </c>
      <c r="U103" s="2">
        <f>_xlfn.XLOOKUP(G103,AV!Y:Y,AV!R:R)</f>
        <v>15</v>
      </c>
      <c r="V103" s="2">
        <f>_xlfn.XLOOKUP(G103,AV!Y:Y,AV!L:L)</f>
        <v>14</v>
      </c>
      <c r="W103" s="4">
        <f>V103/(F103/600)</f>
        <v>15.441176470588236</v>
      </c>
      <c r="X103" s="2">
        <v>7</v>
      </c>
      <c r="Y103" s="6">
        <f>X103/(F103/600)</f>
        <v>7.7205882352941178</v>
      </c>
      <c r="Z103" s="6">
        <f t="shared" si="7"/>
        <v>6.2</v>
      </c>
      <c r="AA103">
        <f t="shared" si="13"/>
        <v>974.79048000000012</v>
      </c>
      <c r="AB103" s="7">
        <f>AA103+Y103</f>
        <v>982.51106823529426</v>
      </c>
      <c r="AC103" s="6">
        <f>_xlfn.PERCENTRANK.INC(AB:AB,AB103)*100</f>
        <v>76.099999999999994</v>
      </c>
    </row>
    <row r="104" spans="1:29" x14ac:dyDescent="0.2">
      <c r="A104">
        <v>2018</v>
      </c>
      <c r="B104" t="s">
        <v>52</v>
      </c>
      <c r="C104" t="s">
        <v>4</v>
      </c>
      <c r="D104" t="s">
        <v>35</v>
      </c>
      <c r="E104" s="2">
        <v>14</v>
      </c>
      <c r="F104">
        <v>531</v>
      </c>
      <c r="G104" t="str">
        <f>CONCATENATE((A104),"-",LEFT(B104,1),".",RIGHT(B104,LEN(B104)-FIND(" ",B104)))</f>
        <v>2018-C.Newton</v>
      </c>
      <c r="H104" t="str">
        <f>CONCATENATE((A104-1),"-",LEFT(B104,1),".",RIGHT(B104,LEN(B104)-FIND(" ",B104)))</f>
        <v>2017-C.Newton</v>
      </c>
      <c r="I104" t="str">
        <f>CONCATENATE((A104+1),"-",LEFT(B104,1),".",RIGHT(B104,LEN(B104)-FIND(" ",B104)))</f>
        <v>2019-C.Newton</v>
      </c>
      <c r="J104" s="4">
        <v>84.7</v>
      </c>
      <c r="K104" s="4">
        <f>_xlfn.XLOOKUP(G104,CPOE!M:M,CPOE!K:K)</f>
        <v>3</v>
      </c>
      <c r="L104" s="6">
        <f t="shared" si="8"/>
        <v>78.5</v>
      </c>
      <c r="M104" s="3">
        <f>_xlfn.XLOOKUP(G104,CPOE!M:M,CPOE!F:F)</f>
        <v>0.105</v>
      </c>
      <c r="N104" s="6">
        <f t="shared" si="9"/>
        <v>56.999999999999993</v>
      </c>
      <c r="O104" s="3">
        <f>_xlfn.XLOOKUP(G104,CPOE!M:M,CPOE!E:E)</f>
        <v>0.1</v>
      </c>
      <c r="P104" s="6">
        <f t="shared" si="10"/>
        <v>62.8</v>
      </c>
      <c r="Q104" s="6">
        <f>IF(ISNA(_xlfn.XLOOKUP(H104,G:G,P:P)),"",_xlfn.XLOOKUP(H104,G:G,P:P))</f>
        <v>40.6</v>
      </c>
      <c r="R104" s="6">
        <f t="shared" si="14"/>
        <v>22.199999999999996</v>
      </c>
      <c r="S104" s="3">
        <f t="shared" si="11"/>
        <v>0.1</v>
      </c>
      <c r="T104" s="6">
        <f t="shared" si="12"/>
        <v>60.5</v>
      </c>
      <c r="U104" s="2">
        <f>_xlfn.XLOOKUP(G104,AV!Y:Y,AV!R:R)</f>
        <v>8</v>
      </c>
      <c r="V104" s="2">
        <f>_xlfn.XLOOKUP(G104,AV!Y:Y,AV!L:L)</f>
        <v>14</v>
      </c>
      <c r="W104" s="4">
        <f>V104/(F104/600)</f>
        <v>15.819209039548022</v>
      </c>
      <c r="X104" s="2">
        <v>488</v>
      </c>
      <c r="Y104" s="6">
        <f>X104/(F104/600)</f>
        <v>551.4124293785311</v>
      </c>
      <c r="Z104" s="6">
        <f t="shared" si="7"/>
        <v>92.5</v>
      </c>
      <c r="AA104">
        <f t="shared" si="13"/>
        <v>616.95600000000013</v>
      </c>
      <c r="AB104" s="7">
        <f>AA104+Y104</f>
        <v>1168.3684293785313</v>
      </c>
      <c r="AC104" s="6">
        <f>_xlfn.PERCENTRANK.INC(AB:AB,AB104)*100</f>
        <v>84.7</v>
      </c>
    </row>
    <row r="105" spans="1:29" x14ac:dyDescent="0.2">
      <c r="A105">
        <v>2018</v>
      </c>
      <c r="B105" t="s">
        <v>36</v>
      </c>
      <c r="C105" t="s">
        <v>4</v>
      </c>
      <c r="D105" t="s">
        <v>37</v>
      </c>
      <c r="E105" s="2">
        <v>14</v>
      </c>
      <c r="F105">
        <v>531</v>
      </c>
      <c r="G105" t="str">
        <f>CONCATENATE((A105),"-",LEFT(B105,1),".",RIGHT(B105,LEN(B105)-FIND(" ",B105)))</f>
        <v>2018-B.Mayfield</v>
      </c>
      <c r="H105" t="str">
        <f>CONCATENATE((A105-1),"-",LEFT(B105,1),".",RIGHT(B105,LEN(B105)-FIND(" ",B105)))</f>
        <v>2017-B.Mayfield</v>
      </c>
      <c r="I105" t="str">
        <f>CONCATENATE((A105+1),"-",LEFT(B105,1),".",RIGHT(B105,LEN(B105)-FIND(" ",B105)))</f>
        <v>2019-B.Mayfield</v>
      </c>
      <c r="J105" s="4">
        <v>54.2</v>
      </c>
      <c r="K105" s="4">
        <f>_xlfn.XLOOKUP(G105,CPOE!M:M,CPOE!K:K)</f>
        <v>1.3</v>
      </c>
      <c r="L105" s="6">
        <f t="shared" si="8"/>
        <v>64</v>
      </c>
      <c r="M105" s="3">
        <f>_xlfn.XLOOKUP(G105,CPOE!M:M,CPOE!F:F)</f>
        <v>0.10299999999999999</v>
      </c>
      <c r="N105" s="6">
        <f t="shared" si="9"/>
        <v>55.400000000000006</v>
      </c>
      <c r="O105" s="3">
        <f>_xlfn.XLOOKUP(G105,CPOE!M:M,CPOE!E:E)</f>
        <v>8.8999999999999996E-2</v>
      </c>
      <c r="P105" s="6">
        <f t="shared" si="10"/>
        <v>56.999999999999993</v>
      </c>
      <c r="Q105" s="6" t="str">
        <f>IF(ISNA(_xlfn.XLOOKUP(H105,G:G,P:P)),"",_xlfn.XLOOKUP(H105,G:G,P:P))</f>
        <v/>
      </c>
      <c r="R105" s="6" t="str">
        <f t="shared" si="14"/>
        <v/>
      </c>
      <c r="S105" s="3">
        <f t="shared" si="11"/>
        <v>0.12726999999999999</v>
      </c>
      <c r="T105" s="6">
        <f t="shared" si="12"/>
        <v>72.599999999999994</v>
      </c>
      <c r="U105" s="2">
        <f>_xlfn.XLOOKUP(G105,AV!Y:Y,AV!R:R)</f>
        <v>1</v>
      </c>
      <c r="V105" s="2">
        <f>_xlfn.XLOOKUP(G105,AV!Y:Y,AV!L:L)</f>
        <v>10</v>
      </c>
      <c r="W105" s="4">
        <f>V105/(F105/600)</f>
        <v>11.299435028248588</v>
      </c>
      <c r="X105" s="2">
        <v>131</v>
      </c>
      <c r="Y105" s="6">
        <f>X105/(F105/600)</f>
        <v>148.0225988700565</v>
      </c>
      <c r="Z105" s="6">
        <f t="shared" si="7"/>
        <v>47.599999999999994</v>
      </c>
      <c r="AA105">
        <f t="shared" si="13"/>
        <v>549.09083999999996</v>
      </c>
      <c r="AB105" s="7">
        <f>AA105+Y105</f>
        <v>697.11343887005648</v>
      </c>
      <c r="AC105" s="6">
        <f>_xlfn.PERCENTRANK.INC(AB:AB,AB105)*100</f>
        <v>51.1</v>
      </c>
    </row>
    <row r="106" spans="1:29" x14ac:dyDescent="0.2">
      <c r="A106">
        <v>2018</v>
      </c>
      <c r="B106" t="s">
        <v>54</v>
      </c>
      <c r="C106" t="s">
        <v>4</v>
      </c>
      <c r="D106" t="s">
        <v>55</v>
      </c>
      <c r="E106" s="2">
        <v>15</v>
      </c>
      <c r="F106">
        <v>510</v>
      </c>
      <c r="G106" t="str">
        <f>CONCATENATE((A106),"-",LEFT(B106,1),".",RIGHT(B106,LEN(B106)-FIND(" ",B106)))</f>
        <v>2018-D.Brees</v>
      </c>
      <c r="H106" t="str">
        <f>CONCATENATE((A106-1),"-",LEFT(B106,1),".",RIGHT(B106,LEN(B106)-FIND(" ",B106)))</f>
        <v>2017-D.Brees</v>
      </c>
      <c r="I106" t="str">
        <f>CONCATENATE((A106+1),"-",LEFT(B106,1),".",RIGHT(B106,LEN(B106)-FIND(" ",B106)))</f>
        <v>2019-D.Brees</v>
      </c>
      <c r="J106" s="4">
        <v>98.4</v>
      </c>
      <c r="K106" s="4">
        <f>_xlfn.XLOOKUP(G106,CPOE!M:M,CPOE!K:K)</f>
        <v>6.5</v>
      </c>
      <c r="L106" s="6">
        <f t="shared" si="8"/>
        <v>95.7</v>
      </c>
      <c r="M106" s="3">
        <f>_xlfn.XLOOKUP(G106,CPOE!M:M,CPOE!F:F)</f>
        <v>0.37</v>
      </c>
      <c r="N106" s="6">
        <f t="shared" si="9"/>
        <v>99.2</v>
      </c>
      <c r="O106" s="3">
        <f>_xlfn.XLOOKUP(G106,CPOE!M:M,CPOE!E:E)</f>
        <v>0.214</v>
      </c>
      <c r="P106" s="6">
        <f t="shared" si="10"/>
        <v>99.6</v>
      </c>
      <c r="Q106" s="6">
        <f>IF(ISNA(_xlfn.XLOOKUP(H106,G:G,P:P)),"",_xlfn.XLOOKUP(H106,G:G,P:P))</f>
        <v>84.3</v>
      </c>
      <c r="R106" s="6">
        <f t="shared" si="14"/>
        <v>15.299999999999997</v>
      </c>
      <c r="S106" s="3">
        <f t="shared" si="11"/>
        <v>0.214</v>
      </c>
      <c r="T106" s="6">
        <f t="shared" si="12"/>
        <v>98</v>
      </c>
      <c r="U106" s="2">
        <f>_xlfn.XLOOKUP(G106,AV!Y:Y,AV!R:R)</f>
        <v>18</v>
      </c>
      <c r="V106" s="2">
        <f>_xlfn.XLOOKUP(G106,AV!Y:Y,AV!L:L)</f>
        <v>16</v>
      </c>
      <c r="W106" s="4">
        <f>V106/(F106/600)</f>
        <v>18.823529411764707</v>
      </c>
      <c r="X106" s="2">
        <v>22</v>
      </c>
      <c r="Y106" s="6">
        <f>X106/(F106/600)</f>
        <v>25.882352941176471</v>
      </c>
      <c r="Z106" s="6">
        <f t="shared" si="7"/>
        <v>12.8</v>
      </c>
      <c r="AA106">
        <f t="shared" si="13"/>
        <v>1320.28584</v>
      </c>
      <c r="AB106" s="7">
        <f>AA106+Y106</f>
        <v>1346.1681929411766</v>
      </c>
      <c r="AC106" s="6">
        <f>_xlfn.PERCENTRANK.INC(AB:AB,AB106)*100</f>
        <v>92.5</v>
      </c>
    </row>
    <row r="107" spans="1:29" x14ac:dyDescent="0.2">
      <c r="A107">
        <v>2018</v>
      </c>
      <c r="B107" t="s">
        <v>6</v>
      </c>
      <c r="C107" t="s">
        <v>4</v>
      </c>
      <c r="D107" t="s">
        <v>7</v>
      </c>
      <c r="E107" s="2">
        <v>16</v>
      </c>
      <c r="F107">
        <v>509</v>
      </c>
      <c r="G107" t="str">
        <f>CONCATENATE((A107),"-",LEFT(B107,1),".",RIGHT(B107,LEN(B107)-FIND(" ",B107)))</f>
        <v>2018-R.Wilson</v>
      </c>
      <c r="H107" t="str">
        <f>CONCATENATE((A107-1),"-",LEFT(B107,1),".",RIGHT(B107,LEN(B107)-FIND(" ",B107)))</f>
        <v>2017-R.Wilson</v>
      </c>
      <c r="I107" t="str">
        <f>CONCATENATE((A107+1),"-",LEFT(B107,1),".",RIGHT(B107,LEN(B107)-FIND(" ",B107)))</f>
        <v>2019-R.Wilson</v>
      </c>
      <c r="J107" s="4">
        <v>96.8</v>
      </c>
      <c r="K107" s="4">
        <f>_xlfn.XLOOKUP(G107,CPOE!M:M,CPOE!K:K)</f>
        <v>7.5</v>
      </c>
      <c r="L107" s="6">
        <f t="shared" si="8"/>
        <v>99.2</v>
      </c>
      <c r="M107" s="3">
        <f>_xlfn.XLOOKUP(G107,CPOE!M:M,CPOE!F:F)</f>
        <v>0.22700000000000001</v>
      </c>
      <c r="N107" s="6">
        <f t="shared" si="9"/>
        <v>88.2</v>
      </c>
      <c r="O107" s="3">
        <f>_xlfn.XLOOKUP(G107,CPOE!M:M,CPOE!E:E)</f>
        <v>0.17</v>
      </c>
      <c r="P107" s="6">
        <f t="shared" si="10"/>
        <v>93.7</v>
      </c>
      <c r="Q107" s="6">
        <f>IF(ISNA(_xlfn.XLOOKUP(H107,G:G,P:P)),"",_xlfn.XLOOKUP(H107,G:G,P:P))</f>
        <v>66</v>
      </c>
      <c r="R107" s="6">
        <f t="shared" si="14"/>
        <v>27.700000000000003</v>
      </c>
      <c r="S107" s="3">
        <f t="shared" si="11"/>
        <v>0.17</v>
      </c>
      <c r="T107" s="6">
        <f t="shared" si="12"/>
        <v>91.4</v>
      </c>
      <c r="U107" s="2">
        <f>_xlfn.XLOOKUP(G107,AV!Y:Y,AV!R:R)</f>
        <v>7</v>
      </c>
      <c r="V107" s="2">
        <f>_xlfn.XLOOKUP(G107,AV!Y:Y,AV!L:L)</f>
        <v>14</v>
      </c>
      <c r="W107" s="4">
        <f>V107/(F107/600)</f>
        <v>16.502946954813357</v>
      </c>
      <c r="X107" s="2">
        <v>376</v>
      </c>
      <c r="Y107" s="6">
        <f>X107/(F107/600)</f>
        <v>443.22200392927306</v>
      </c>
      <c r="Z107" s="6">
        <f t="shared" si="7"/>
        <v>86.3</v>
      </c>
      <c r="AA107">
        <f t="shared" si="13"/>
        <v>1048.8252000000002</v>
      </c>
      <c r="AB107" s="7">
        <f>AA107+Y107</f>
        <v>1492.0472039292733</v>
      </c>
      <c r="AC107" s="6">
        <f>_xlfn.PERCENTRANK.INC(AB:AB,AB107)*100</f>
        <v>96.399999999999991</v>
      </c>
    </row>
    <row r="108" spans="1:29" x14ac:dyDescent="0.2">
      <c r="A108">
        <v>2018</v>
      </c>
      <c r="B108" t="s">
        <v>63</v>
      </c>
      <c r="C108" t="s">
        <v>4</v>
      </c>
      <c r="D108" t="s">
        <v>62</v>
      </c>
      <c r="E108" s="2">
        <v>14</v>
      </c>
      <c r="F108">
        <v>497</v>
      </c>
      <c r="G108" t="str">
        <f>CONCATENATE((A108),"-",LEFT(B108,1),".",RIGHT(B108,LEN(B108)-FIND(" ",B108)))</f>
        <v>2018-M.Trubisky</v>
      </c>
      <c r="H108" t="str">
        <f>CONCATENATE((A108-1),"-",LEFT(B108,1),".",RIGHT(B108,LEN(B108)-FIND(" ",B108)))</f>
        <v>2017-M.Trubisky</v>
      </c>
      <c r="I108" t="str">
        <f>CONCATENATE((A108+1),"-",LEFT(B108,1),".",RIGHT(B108,LEN(B108)-FIND(" ",B108)))</f>
        <v>2019-M.Trubisky</v>
      </c>
      <c r="J108" s="4">
        <v>55.000000000000007</v>
      </c>
      <c r="K108" s="4">
        <f>_xlfn.XLOOKUP(G108,CPOE!M:M,CPOE!K:K)</f>
        <v>2</v>
      </c>
      <c r="L108" s="6">
        <f t="shared" si="8"/>
        <v>69.5</v>
      </c>
      <c r="M108" s="3">
        <f>_xlfn.XLOOKUP(G108,CPOE!M:M,CPOE!F:F)</f>
        <v>0.21299999999999999</v>
      </c>
      <c r="N108" s="6">
        <f t="shared" si="9"/>
        <v>83.899999999999991</v>
      </c>
      <c r="O108" s="3">
        <f>_xlfn.XLOOKUP(G108,CPOE!M:M,CPOE!E:E)</f>
        <v>0.13500000000000001</v>
      </c>
      <c r="P108" s="6">
        <f t="shared" si="10"/>
        <v>83.2</v>
      </c>
      <c r="Q108" s="6">
        <f>IF(ISNA(_xlfn.XLOOKUP(H108,G:G,P:P)),"",_xlfn.XLOOKUP(H108,G:G,P:P))</f>
        <v>8.2000000000000011</v>
      </c>
      <c r="R108" s="6">
        <f t="shared" si="14"/>
        <v>75</v>
      </c>
      <c r="S108" s="3">
        <f t="shared" si="11"/>
        <v>0.19305</v>
      </c>
      <c r="T108" s="6">
        <f t="shared" si="12"/>
        <v>96.399999999999991</v>
      </c>
      <c r="U108" s="2">
        <f>_xlfn.XLOOKUP(G108,AV!Y:Y,AV!R:R)</f>
        <v>2</v>
      </c>
      <c r="V108" s="2">
        <f>_xlfn.XLOOKUP(G108,AV!Y:Y,AV!L:L)</f>
        <v>14</v>
      </c>
      <c r="W108" s="4">
        <f>V108/(F108/600)</f>
        <v>16.901408450704224</v>
      </c>
      <c r="X108" s="2">
        <v>421</v>
      </c>
      <c r="Y108" s="6">
        <f>X108/(F108/600)</f>
        <v>508.24949698189135</v>
      </c>
      <c r="Z108" s="6">
        <f t="shared" si="7"/>
        <v>89</v>
      </c>
      <c r="AA108">
        <f t="shared" si="13"/>
        <v>832.89060000000006</v>
      </c>
      <c r="AB108" s="7">
        <f>AA108+Y108</f>
        <v>1341.1400969818915</v>
      </c>
      <c r="AC108" s="6">
        <f>_xlfn.PERCENTRANK.INC(AB:AB,AB108)*100</f>
        <v>92.100000000000009</v>
      </c>
    </row>
    <row r="109" spans="1:29" x14ac:dyDescent="0.2">
      <c r="A109">
        <v>2018</v>
      </c>
      <c r="B109" t="s">
        <v>122</v>
      </c>
      <c r="C109" t="s">
        <v>4</v>
      </c>
      <c r="D109" t="s">
        <v>56</v>
      </c>
      <c r="E109" s="2">
        <v>13</v>
      </c>
      <c r="F109">
        <v>476</v>
      </c>
      <c r="G109" t="str">
        <f>CONCATENATE((A109),"-",LEFT(B109,1),".",RIGHT(B109,LEN(B109)-FIND(" ",B109)))</f>
        <v>2018-B.Bortles</v>
      </c>
      <c r="H109" t="str">
        <f>CONCATENATE((A109-1),"-",LEFT(B109,1),".",RIGHT(B109,LEN(B109)-FIND(" ",B109)))</f>
        <v>2017-B.Bortles</v>
      </c>
      <c r="I109" t="str">
        <f>CONCATENATE((A109+1),"-",LEFT(B109,1),".",RIGHT(B109,LEN(B109)-FIND(" ",B109)))</f>
        <v>2019-B.Bortles</v>
      </c>
      <c r="J109" s="4">
        <v>18.3</v>
      </c>
      <c r="K109" s="4">
        <f>_xlfn.XLOOKUP(G109,CPOE!M:M,CPOE!K:K)</f>
        <v>-6.9</v>
      </c>
      <c r="L109" s="6">
        <f t="shared" si="8"/>
        <v>6.2</v>
      </c>
      <c r="M109" s="3">
        <f>_xlfn.XLOOKUP(G109,CPOE!M:M,CPOE!F:F)</f>
        <v>8.0000000000000002E-3</v>
      </c>
      <c r="N109" s="6">
        <f t="shared" si="9"/>
        <v>27.700000000000003</v>
      </c>
      <c r="O109" s="3">
        <f>_xlfn.XLOOKUP(G109,CPOE!M:M,CPOE!E:E)</f>
        <v>8.9999999999999993E-3</v>
      </c>
      <c r="P109" s="6">
        <f t="shared" si="10"/>
        <v>12.8</v>
      </c>
      <c r="Q109" s="6">
        <f>IF(ISNA(_xlfn.XLOOKUP(H109,G:G,P:P)),"",_xlfn.XLOOKUP(H109,G:G,P:P))</f>
        <v>46.800000000000004</v>
      </c>
      <c r="R109" s="6">
        <f t="shared" si="14"/>
        <v>-34</v>
      </c>
      <c r="S109" s="3">
        <f t="shared" si="11"/>
        <v>8.9999999999999993E-3</v>
      </c>
      <c r="T109" s="6">
        <f t="shared" si="12"/>
        <v>12.5</v>
      </c>
      <c r="U109" s="2">
        <f>_xlfn.XLOOKUP(G109,AV!Y:Y,AV!R:R)</f>
        <v>5</v>
      </c>
      <c r="V109" s="2">
        <f>_xlfn.XLOOKUP(G109,AV!Y:Y,AV!L:L)</f>
        <v>6</v>
      </c>
      <c r="W109" s="4">
        <f>V109/(F109/600)</f>
        <v>7.5630252100840334</v>
      </c>
      <c r="X109" s="2">
        <v>365</v>
      </c>
      <c r="Y109" s="6">
        <f>X109/(F109/600)</f>
        <v>460.0840336134454</v>
      </c>
      <c r="Z109" s="6">
        <f t="shared" si="7"/>
        <v>87.5</v>
      </c>
      <c r="AA109">
        <f t="shared" si="13"/>
        <v>55.526040000000002</v>
      </c>
      <c r="AB109" s="7">
        <f>AA109+Y109</f>
        <v>515.61007361344537</v>
      </c>
      <c r="AC109" s="6">
        <f>_xlfn.PERCENTRANK.INC(AB:AB,AB109)*100</f>
        <v>38.200000000000003</v>
      </c>
    </row>
    <row r="110" spans="1:29" x14ac:dyDescent="0.2">
      <c r="A110">
        <v>2018</v>
      </c>
      <c r="B110" t="s">
        <v>50</v>
      </c>
      <c r="C110" t="s">
        <v>4</v>
      </c>
      <c r="D110" t="s">
        <v>51</v>
      </c>
      <c r="E110" s="2">
        <v>13</v>
      </c>
      <c r="F110">
        <v>460</v>
      </c>
      <c r="G110" t="str">
        <f>CONCATENATE((A110),"-",LEFT(B110,1),".",RIGHT(B110,LEN(B110)-FIND(" ",B110)))</f>
        <v>2018-S.Darnold</v>
      </c>
      <c r="H110" t="str">
        <f>CONCATENATE((A110-1),"-",LEFT(B110,1),".",RIGHT(B110,LEN(B110)-FIND(" ",B110)))</f>
        <v>2017-S.Darnold</v>
      </c>
      <c r="I110" t="str">
        <f>CONCATENATE((A110+1),"-",LEFT(B110,1),".",RIGHT(B110,LEN(B110)-FIND(" ",B110)))</f>
        <v>2019-S.Darnold</v>
      </c>
      <c r="J110" s="4">
        <v>31.6</v>
      </c>
      <c r="K110" s="4">
        <f>_xlfn.XLOOKUP(G110,CPOE!M:M,CPOE!K:K)</f>
        <v>-4.5999999999999996</v>
      </c>
      <c r="L110" s="6">
        <f t="shared" si="8"/>
        <v>13.600000000000001</v>
      </c>
      <c r="M110" s="3">
        <f>_xlfn.XLOOKUP(G110,CPOE!M:M,CPOE!F:F)</f>
        <v>1.9E-2</v>
      </c>
      <c r="N110" s="6">
        <f t="shared" si="9"/>
        <v>31.2</v>
      </c>
      <c r="O110" s="3">
        <f>_xlfn.XLOOKUP(G110,CPOE!M:M,CPOE!E:E)</f>
        <v>2.5999999999999999E-2</v>
      </c>
      <c r="P110" s="6">
        <f t="shared" si="10"/>
        <v>21.4</v>
      </c>
      <c r="Q110" s="6" t="str">
        <f>IF(ISNA(_xlfn.XLOOKUP(H110,G:G,P:P)),"",_xlfn.XLOOKUP(H110,G:G,P:P))</f>
        <v/>
      </c>
      <c r="R110" s="6" t="str">
        <f t="shared" si="14"/>
        <v/>
      </c>
      <c r="S110" s="3">
        <f t="shared" si="11"/>
        <v>3.7179999999999998E-2</v>
      </c>
      <c r="T110" s="6">
        <f t="shared" si="12"/>
        <v>26.1</v>
      </c>
      <c r="U110" s="2">
        <f>_xlfn.XLOOKUP(G110,AV!Y:Y,AV!R:R)</f>
        <v>1</v>
      </c>
      <c r="V110" s="2">
        <f>_xlfn.XLOOKUP(G110,AV!Y:Y,AV!L:L)</f>
        <v>7</v>
      </c>
      <c r="W110" s="4">
        <f>V110/(F110/600)</f>
        <v>9.1304347826086953</v>
      </c>
      <c r="X110" s="2">
        <v>138</v>
      </c>
      <c r="Y110" s="6">
        <f>X110/(F110/600)</f>
        <v>180</v>
      </c>
      <c r="Z110" s="6">
        <f t="shared" si="7"/>
        <v>53.900000000000006</v>
      </c>
      <c r="AA110">
        <f t="shared" si="13"/>
        <v>160.40855999999999</v>
      </c>
      <c r="AB110" s="7">
        <f>AA110+Y110</f>
        <v>340.40855999999997</v>
      </c>
      <c r="AC110" s="6">
        <f>_xlfn.PERCENTRANK.INC(AB:AB,AB110)*100</f>
        <v>20.3</v>
      </c>
    </row>
    <row r="111" spans="1:29" x14ac:dyDescent="0.2">
      <c r="A111">
        <v>2018</v>
      </c>
      <c r="B111" t="s">
        <v>118</v>
      </c>
      <c r="C111" t="s">
        <v>4</v>
      </c>
      <c r="D111" t="s">
        <v>15</v>
      </c>
      <c r="E111" s="2">
        <v>14</v>
      </c>
      <c r="F111">
        <v>453</v>
      </c>
      <c r="G111" t="str">
        <f>CONCATENATE((A111),"-",LEFT(B111,1),".",RIGHT(B111,LEN(B111)-FIND(" ",B111)))</f>
        <v>2018-J.Rosen</v>
      </c>
      <c r="H111" t="str">
        <f>CONCATENATE((A111-1),"-",LEFT(B111,1),".",RIGHT(B111,LEN(B111)-FIND(" ",B111)))</f>
        <v>2017-J.Rosen</v>
      </c>
      <c r="I111" t="str">
        <f>CONCATENATE((A111+1),"-",LEFT(B111,1),".",RIGHT(B111,LEN(B111)-FIND(" ",B111)))</f>
        <v>2019-J.Rosen</v>
      </c>
      <c r="J111" s="4">
        <v>8.5</v>
      </c>
      <c r="K111" s="4">
        <f>_xlfn.XLOOKUP(G111,CPOE!M:M,CPOE!K:K)</f>
        <v>-8.1999999999999993</v>
      </c>
      <c r="L111" s="6">
        <f t="shared" si="8"/>
        <v>4.2</v>
      </c>
      <c r="M111" s="3">
        <f>_xlfn.XLOOKUP(G111,CPOE!M:M,CPOE!F:F)</f>
        <v>-0.23799999999999999</v>
      </c>
      <c r="N111" s="6">
        <f t="shared" si="9"/>
        <v>2.7</v>
      </c>
      <c r="O111" s="3">
        <f>_xlfn.XLOOKUP(G111,CPOE!M:M,CPOE!E:E)</f>
        <v>-1.7999999999999999E-2</v>
      </c>
      <c r="P111" s="6">
        <f t="shared" si="10"/>
        <v>3.9</v>
      </c>
      <c r="Q111" s="6" t="str">
        <f>IF(ISNA(_xlfn.XLOOKUP(H111,G:G,P:P)),"",_xlfn.XLOOKUP(H111,G:G,P:P))</f>
        <v/>
      </c>
      <c r="R111" s="6" t="str">
        <f t="shared" si="14"/>
        <v/>
      </c>
      <c r="S111" s="3">
        <f t="shared" si="11"/>
        <v>-2.5739999999999996E-2</v>
      </c>
      <c r="T111" s="6">
        <f t="shared" si="12"/>
        <v>3.1</v>
      </c>
      <c r="U111" s="2">
        <f>_xlfn.XLOOKUP(G111,AV!Y:Y,AV!R:R)</f>
        <v>1</v>
      </c>
      <c r="V111" s="2">
        <f>_xlfn.XLOOKUP(G111,AV!Y:Y,AV!L:L)</f>
        <v>2</v>
      </c>
      <c r="W111" s="4">
        <f>V111/(F111/600)</f>
        <v>2.6490066225165565</v>
      </c>
      <c r="X111" s="2">
        <v>138</v>
      </c>
      <c r="Y111" s="6">
        <f>X111/(F111/600)</f>
        <v>182.78145695364239</v>
      </c>
      <c r="Z111" s="6">
        <f t="shared" si="7"/>
        <v>55.000000000000007</v>
      </c>
      <c r="AA111">
        <f t="shared" si="13"/>
        <v>-111.05208</v>
      </c>
      <c r="AB111" s="7">
        <f>AA111+Y111</f>
        <v>71.729376953642387</v>
      </c>
      <c r="AC111" s="6">
        <f>_xlfn.PERCENTRANK.INC(AB:AB,AB111)*100</f>
        <v>5.8000000000000007</v>
      </c>
    </row>
    <row r="112" spans="1:29" x14ac:dyDescent="0.2">
      <c r="A112">
        <v>2018</v>
      </c>
      <c r="B112" t="s">
        <v>42</v>
      </c>
      <c r="C112" t="s">
        <v>4</v>
      </c>
      <c r="D112" t="s">
        <v>43</v>
      </c>
      <c r="E112" s="2">
        <v>11</v>
      </c>
      <c r="F112">
        <v>448</v>
      </c>
      <c r="G112" t="str">
        <f>CONCATENATE((A112),"-",LEFT(B112,1),".",RIGHT(B112,LEN(B112)-FIND(" ",B112)))</f>
        <v>2018-C.Wentz</v>
      </c>
      <c r="H112" t="str">
        <f>CONCATENATE((A112-1),"-",LEFT(B112,1),".",RIGHT(B112,LEN(B112)-FIND(" ",B112)))</f>
        <v>2017-C.Wentz</v>
      </c>
      <c r="I112" t="str">
        <f>CONCATENATE((A112+1),"-",LEFT(B112,1),".",RIGHT(B112,LEN(B112)-FIND(" ",B112)))</f>
        <v>2019-C.Wentz</v>
      </c>
      <c r="J112" s="4">
        <v>83.2</v>
      </c>
      <c r="K112" s="4">
        <f>_xlfn.XLOOKUP(G112,CPOE!M:M,CPOE!K:K)</f>
        <v>5.0999999999999996</v>
      </c>
      <c r="L112" s="6">
        <f t="shared" si="8"/>
        <v>91.7</v>
      </c>
      <c r="M112" s="3">
        <f>_xlfn.XLOOKUP(G112,CPOE!M:M,CPOE!F:F)</f>
        <v>0.13300000000000001</v>
      </c>
      <c r="N112" s="6">
        <f t="shared" si="9"/>
        <v>67.5</v>
      </c>
      <c r="O112" s="3">
        <f>_xlfn.XLOOKUP(G112,CPOE!M:M,CPOE!E:E)</f>
        <v>0.121</v>
      </c>
      <c r="P112" s="6">
        <f t="shared" si="10"/>
        <v>75.3</v>
      </c>
      <c r="Q112" s="6">
        <f>IF(ISNA(_xlfn.XLOOKUP(H112,G:G,P:P)),"",_xlfn.XLOOKUP(H112,G:G,P:P))</f>
        <v>85.9</v>
      </c>
      <c r="R112" s="6">
        <f t="shared" si="14"/>
        <v>-10.600000000000009</v>
      </c>
      <c r="S112" s="3">
        <f t="shared" si="11"/>
        <v>0.121</v>
      </c>
      <c r="T112" s="6">
        <f t="shared" si="12"/>
        <v>70.3</v>
      </c>
      <c r="U112" s="2">
        <f>_xlfn.XLOOKUP(G112,AV!Y:Y,AV!R:R)</f>
        <v>3</v>
      </c>
      <c r="V112" s="2">
        <f>_xlfn.XLOOKUP(G112,AV!Y:Y,AV!L:L)</f>
        <v>9</v>
      </c>
      <c r="W112" s="4">
        <f>V112/(F112/600)</f>
        <v>12.053571428571429</v>
      </c>
      <c r="X112" s="2">
        <v>93</v>
      </c>
      <c r="Y112" s="6">
        <f>X112/(F112/600)</f>
        <v>124.55357142857142</v>
      </c>
      <c r="Z112" s="6">
        <f t="shared" si="7"/>
        <v>43.3</v>
      </c>
      <c r="AA112">
        <f t="shared" si="13"/>
        <v>746.51675999999998</v>
      </c>
      <c r="AB112" s="7">
        <f>AA112+Y112</f>
        <v>871.07033142857142</v>
      </c>
      <c r="AC112" s="6">
        <f>_xlfn.PERCENTRANK.INC(AB:AB,AB112)*100</f>
        <v>68.300000000000011</v>
      </c>
    </row>
    <row r="113" spans="1:29" x14ac:dyDescent="0.2">
      <c r="A113">
        <v>2018</v>
      </c>
      <c r="B113" t="s">
        <v>101</v>
      </c>
      <c r="C113" t="s">
        <v>4</v>
      </c>
      <c r="D113" t="s">
        <v>17</v>
      </c>
      <c r="E113" s="2">
        <v>11</v>
      </c>
      <c r="F113">
        <v>441</v>
      </c>
      <c r="G113" t="str">
        <f>CONCATENATE((A113),"-",LEFT(B113,1),".",RIGHT(B113,LEN(B113)-FIND(" ",B113)))</f>
        <v>2018-J.Winston</v>
      </c>
      <c r="H113" t="str">
        <f>CONCATENATE((A113-1),"-",LEFT(B113,1),".",RIGHT(B113,LEN(B113)-FIND(" ",B113)))</f>
        <v>2017-J.Winston</v>
      </c>
      <c r="I113" t="str">
        <f>CONCATENATE((A113+1),"-",LEFT(B113,1),".",RIGHT(B113,LEN(B113)-FIND(" ",B113)))</f>
        <v>2019-J.Winston</v>
      </c>
      <c r="J113" s="4">
        <v>27.700000000000003</v>
      </c>
      <c r="K113" s="4">
        <f>_xlfn.XLOOKUP(G113,CPOE!M:M,CPOE!K:K)</f>
        <v>2.2000000000000002</v>
      </c>
      <c r="L113" s="6">
        <f t="shared" si="8"/>
        <v>72.2</v>
      </c>
      <c r="M113" s="3">
        <f>_xlfn.XLOOKUP(G113,CPOE!M:M,CPOE!F:F)</f>
        <v>0.19900000000000001</v>
      </c>
      <c r="N113" s="6">
        <f t="shared" si="9"/>
        <v>80.800000000000011</v>
      </c>
      <c r="O113" s="3">
        <f>_xlfn.XLOOKUP(G113,CPOE!M:M,CPOE!E:E)</f>
        <v>0.13100000000000001</v>
      </c>
      <c r="P113" s="6">
        <f t="shared" si="10"/>
        <v>78.900000000000006</v>
      </c>
      <c r="Q113" s="6">
        <f>IF(ISNA(_xlfn.XLOOKUP(H113,G:G,P:P)),"",_xlfn.XLOOKUP(H113,G:G,P:P))</f>
        <v>74.2</v>
      </c>
      <c r="R113" s="6">
        <f t="shared" si="14"/>
        <v>4.7000000000000028</v>
      </c>
      <c r="S113" s="3">
        <f t="shared" si="11"/>
        <v>0.13100000000000001</v>
      </c>
      <c r="T113" s="6">
        <f t="shared" si="12"/>
        <v>74.599999999999994</v>
      </c>
      <c r="U113" s="2">
        <f>_xlfn.XLOOKUP(G113,AV!Y:Y,AV!R:R)</f>
        <v>4</v>
      </c>
      <c r="V113" s="2">
        <f>_xlfn.XLOOKUP(G113,AV!Y:Y,AV!L:L)</f>
        <v>9</v>
      </c>
      <c r="W113" s="4">
        <f>V113/(F113/600)</f>
        <v>12.244897959183673</v>
      </c>
      <c r="X113" s="2">
        <v>281</v>
      </c>
      <c r="Y113" s="6">
        <f>X113/(F113/600)</f>
        <v>382.31292517006801</v>
      </c>
      <c r="Z113" s="6">
        <f t="shared" si="7"/>
        <v>81.599999999999994</v>
      </c>
      <c r="AA113">
        <f t="shared" si="13"/>
        <v>808.2123600000001</v>
      </c>
      <c r="AB113" s="7">
        <f>AA113+Y113</f>
        <v>1190.5252851700682</v>
      </c>
      <c r="AC113" s="6">
        <f>_xlfn.PERCENTRANK.INC(AB:AB,AB113)*100</f>
        <v>85.1</v>
      </c>
    </row>
    <row r="114" spans="1:29" x14ac:dyDescent="0.2">
      <c r="A114">
        <v>2018</v>
      </c>
      <c r="B114" t="s">
        <v>93</v>
      </c>
      <c r="C114" t="s">
        <v>4</v>
      </c>
      <c r="D114" t="s">
        <v>39</v>
      </c>
      <c r="E114" s="2">
        <v>14</v>
      </c>
      <c r="F114">
        <v>409</v>
      </c>
      <c r="G114" t="str">
        <f>CONCATENATE((A114),"-",LEFT(B114,1),".",RIGHT(B114,LEN(B114)-FIND(" ",B114)))</f>
        <v>2018-M.Mariota</v>
      </c>
      <c r="H114" t="str">
        <f>CONCATENATE((A114-1),"-",LEFT(B114,1),".",RIGHT(B114,LEN(B114)-FIND(" ",B114)))</f>
        <v>2017-M.Mariota</v>
      </c>
      <c r="I114" t="str">
        <f>CONCATENATE((A114+1),"-",LEFT(B114,1),".",RIGHT(B114,LEN(B114)-FIND(" ",B114)))</f>
        <v>2019-M.Mariota</v>
      </c>
      <c r="J114" s="4">
        <v>44.9</v>
      </c>
      <c r="K114" s="4">
        <f>_xlfn.XLOOKUP(G114,CPOE!M:M,CPOE!K:K)</f>
        <v>3.4</v>
      </c>
      <c r="L114" s="6">
        <f t="shared" si="8"/>
        <v>80</v>
      </c>
      <c r="M114" s="3">
        <f>_xlfn.XLOOKUP(G114,CPOE!M:M,CPOE!F:F)</f>
        <v>8.2000000000000003E-2</v>
      </c>
      <c r="N114" s="6">
        <f t="shared" si="9"/>
        <v>46.800000000000004</v>
      </c>
      <c r="O114" s="3">
        <f>_xlfn.XLOOKUP(G114,CPOE!M:M,CPOE!E:E)</f>
        <v>9.2999999999999999E-2</v>
      </c>
      <c r="P114" s="6">
        <f t="shared" si="10"/>
        <v>60.099999999999994</v>
      </c>
      <c r="Q114" s="6">
        <f>IF(ISNA(_xlfn.XLOOKUP(H114,G:G,P:P)),"",_xlfn.XLOOKUP(H114,G:G,P:P))</f>
        <v>53.1</v>
      </c>
      <c r="R114" s="6">
        <f t="shared" si="14"/>
        <v>6.9999999999999929</v>
      </c>
      <c r="S114" s="3">
        <f t="shared" si="11"/>
        <v>9.2999999999999999E-2</v>
      </c>
      <c r="T114" s="6">
        <f t="shared" si="12"/>
        <v>57.4</v>
      </c>
      <c r="U114" s="2">
        <f>_xlfn.XLOOKUP(G114,AV!Y:Y,AV!R:R)</f>
        <v>4</v>
      </c>
      <c r="V114" s="2">
        <f>_xlfn.XLOOKUP(G114,AV!Y:Y,AV!L:L)</f>
        <v>9</v>
      </c>
      <c r="W114" s="4">
        <f>V114/(F114/600)</f>
        <v>13.202933985330073</v>
      </c>
      <c r="X114" s="2">
        <v>357</v>
      </c>
      <c r="Y114" s="6">
        <f>X114/(F114/600)</f>
        <v>523.71638141809296</v>
      </c>
      <c r="Z114" s="6">
        <f t="shared" si="7"/>
        <v>90.2</v>
      </c>
      <c r="AA114">
        <f t="shared" si="13"/>
        <v>573.76908000000003</v>
      </c>
      <c r="AB114" s="7">
        <f>AA114+Y114</f>
        <v>1097.4854614180931</v>
      </c>
      <c r="AC114" s="6">
        <f>_xlfn.PERCENTRANK.INC(AB:AB,AB114)*100</f>
        <v>82.8</v>
      </c>
    </row>
    <row r="115" spans="1:29" x14ac:dyDescent="0.2">
      <c r="A115">
        <v>2018</v>
      </c>
      <c r="B115" t="s">
        <v>76</v>
      </c>
      <c r="C115" t="s">
        <v>4</v>
      </c>
      <c r="D115" t="s">
        <v>47</v>
      </c>
      <c r="E115" s="2">
        <v>9</v>
      </c>
      <c r="F115">
        <v>400</v>
      </c>
      <c r="G115" t="str">
        <f>CONCATENATE((A115),"-",LEFT(B115,1),".",RIGHT(B115,LEN(B115)-FIND(" ",B115)))</f>
        <v>2018-J.Flacco</v>
      </c>
      <c r="H115" t="str">
        <f>CONCATENATE((A115-1),"-",LEFT(B115,1),".",RIGHT(B115,LEN(B115)-FIND(" ",B115)))</f>
        <v>2017-J.Flacco</v>
      </c>
      <c r="I115" t="str">
        <f>CONCATENATE((A115+1),"-",LEFT(B115,1),".",RIGHT(B115,LEN(B115)-FIND(" ",B115)))</f>
        <v>2019-J.Flacco</v>
      </c>
      <c r="J115" s="4">
        <v>37.1</v>
      </c>
      <c r="K115" s="4">
        <f>_xlfn.XLOOKUP(G115,CPOE!M:M,CPOE!K:K)</f>
        <v>-2.6</v>
      </c>
      <c r="L115" s="6">
        <f t="shared" si="8"/>
        <v>25</v>
      </c>
      <c r="M115" s="3">
        <f>_xlfn.XLOOKUP(G115,CPOE!M:M,CPOE!F:F)</f>
        <v>0.111</v>
      </c>
      <c r="N115" s="6">
        <f t="shared" si="9"/>
        <v>57.8</v>
      </c>
      <c r="O115" s="3">
        <f>_xlfn.XLOOKUP(G115,CPOE!M:M,CPOE!E:E)</f>
        <v>7.0999999999999994E-2</v>
      </c>
      <c r="P115" s="6">
        <f t="shared" si="10"/>
        <v>45.7</v>
      </c>
      <c r="Q115" s="6">
        <f>IF(ISNA(_xlfn.XLOOKUP(H115,G:G,P:P)),"",_xlfn.XLOOKUP(H115,G:G,P:P))</f>
        <v>22.6</v>
      </c>
      <c r="R115" s="6">
        <f t="shared" si="14"/>
        <v>23.1</v>
      </c>
      <c r="S115" s="3">
        <f t="shared" si="11"/>
        <v>7.0999999999999994E-2</v>
      </c>
      <c r="T115" s="6">
        <f t="shared" si="12"/>
        <v>42.5</v>
      </c>
      <c r="U115" s="2">
        <f>_xlfn.XLOOKUP(G115,AV!Y:Y,AV!R:R)</f>
        <v>11</v>
      </c>
      <c r="V115" s="2">
        <f>_xlfn.XLOOKUP(G115,AV!Y:Y,AV!L:L)</f>
        <v>7</v>
      </c>
      <c r="W115" s="4">
        <f>V115/(F115/600)</f>
        <v>10.5</v>
      </c>
      <c r="X115" s="2">
        <v>45</v>
      </c>
      <c r="Y115" s="6">
        <f>X115/(F115/600)</f>
        <v>67.5</v>
      </c>
      <c r="Z115" s="6">
        <f t="shared" si="7"/>
        <v>28.9</v>
      </c>
      <c r="AA115">
        <f t="shared" si="13"/>
        <v>438.03875999999997</v>
      </c>
      <c r="AB115" s="7">
        <f>AA115+Y115</f>
        <v>505.53875999999997</v>
      </c>
      <c r="AC115" s="6">
        <f>_xlfn.PERCENTRANK.INC(AB:AB,AB115)*100</f>
        <v>35.5</v>
      </c>
    </row>
    <row r="116" spans="1:29" x14ac:dyDescent="0.2">
      <c r="A116">
        <v>2018</v>
      </c>
      <c r="B116" t="s">
        <v>57</v>
      </c>
      <c r="C116" t="s">
        <v>4</v>
      </c>
      <c r="D116" t="s">
        <v>49</v>
      </c>
      <c r="E116" s="2">
        <v>11</v>
      </c>
      <c r="F116">
        <v>398</v>
      </c>
      <c r="G116" t="str">
        <f>CONCATENATE((A116),"-",LEFT(B116,1),".",RIGHT(B116,LEN(B116)-FIND(" ",B116)))</f>
        <v>2018-A.Dalton</v>
      </c>
      <c r="H116" t="str">
        <f>CONCATENATE((A116-1),"-",LEFT(B116,1),".",RIGHT(B116,LEN(B116)-FIND(" ",B116)))</f>
        <v>2017-A.Dalton</v>
      </c>
      <c r="I116" t="str">
        <f>CONCATENATE((A116+1),"-",LEFT(B116,1),".",RIGHT(B116,LEN(B116)-FIND(" ",B116)))</f>
        <v>2019-A.Dalton</v>
      </c>
      <c r="J116" s="4">
        <v>43.7</v>
      </c>
      <c r="K116" s="4">
        <f>_xlfn.XLOOKUP(G116,CPOE!M:M,CPOE!K:K)</f>
        <v>-3</v>
      </c>
      <c r="L116" s="6">
        <f t="shared" si="8"/>
        <v>21.8</v>
      </c>
      <c r="M116" s="3">
        <f>_xlfn.XLOOKUP(G116,CPOE!M:M,CPOE!F:F)</f>
        <v>0.129</v>
      </c>
      <c r="N116" s="6">
        <f t="shared" si="9"/>
        <v>64.400000000000006</v>
      </c>
      <c r="O116" s="3">
        <f>_xlfn.XLOOKUP(G116,CPOE!M:M,CPOE!E:E)</f>
        <v>7.4999999999999997E-2</v>
      </c>
      <c r="P116" s="6">
        <f t="shared" si="10"/>
        <v>48.8</v>
      </c>
      <c r="Q116" s="6">
        <f>IF(ISNA(_xlfn.XLOOKUP(H116,G:G,P:P)),"",_xlfn.XLOOKUP(H116,G:G,P:P))</f>
        <v>26.1</v>
      </c>
      <c r="R116" s="6">
        <f t="shared" si="14"/>
        <v>22.699999999999996</v>
      </c>
      <c r="S116" s="3">
        <f t="shared" si="11"/>
        <v>7.4999999999999997E-2</v>
      </c>
      <c r="T116" s="6">
        <f t="shared" si="12"/>
        <v>47.199999999999996</v>
      </c>
      <c r="U116" s="2">
        <f>_xlfn.XLOOKUP(G116,AV!Y:Y,AV!R:R)</f>
        <v>8</v>
      </c>
      <c r="V116" s="2">
        <f>_xlfn.XLOOKUP(G116,AV!Y:Y,AV!L:L)</f>
        <v>8</v>
      </c>
      <c r="W116" s="4">
        <f>V116/(F116/600)</f>
        <v>12.060301507537689</v>
      </c>
      <c r="X116" s="2">
        <v>99</v>
      </c>
      <c r="Y116" s="6">
        <f>X116/(F116/600)</f>
        <v>149.2462311557789</v>
      </c>
      <c r="Z116" s="6">
        <f t="shared" si="7"/>
        <v>48.8</v>
      </c>
      <c r="AA116">
        <f t="shared" si="13"/>
        <v>462.71699999999998</v>
      </c>
      <c r="AB116" s="7">
        <f>AA116+Y116</f>
        <v>611.96323115577889</v>
      </c>
      <c r="AC116" s="6">
        <f>_xlfn.PERCENTRANK.INC(AB:AB,AB116)*100</f>
        <v>43.7</v>
      </c>
    </row>
    <row r="117" spans="1:29" x14ac:dyDescent="0.2">
      <c r="A117">
        <v>2018</v>
      </c>
      <c r="B117" t="s">
        <v>18</v>
      </c>
      <c r="C117" t="s">
        <v>4</v>
      </c>
      <c r="D117" t="s">
        <v>19</v>
      </c>
      <c r="E117" s="2">
        <v>12</v>
      </c>
      <c r="F117">
        <v>396</v>
      </c>
      <c r="G117" t="str">
        <f>CONCATENATE((A117),"-",LEFT(B117,1),".",RIGHT(B117,LEN(B117)-FIND(" ",B117)))</f>
        <v>2018-J.Allen</v>
      </c>
      <c r="H117" t="str">
        <f>CONCATENATE((A117-1),"-",LEFT(B117,1),".",RIGHT(B117,LEN(B117)-FIND(" ",B117)))</f>
        <v>2017-J.Allen</v>
      </c>
      <c r="I117" t="str">
        <f>CONCATENATE((A117+1),"-",LEFT(B117,1),".",RIGHT(B117,LEN(B117)-FIND(" ",B117)))</f>
        <v>2019-J.Allen</v>
      </c>
      <c r="J117" s="4">
        <v>7.0000000000000009</v>
      </c>
      <c r="K117" s="4">
        <f>_xlfn.XLOOKUP(G117,CPOE!M:M,CPOE!K:K)</f>
        <v>-6.8</v>
      </c>
      <c r="L117" s="6">
        <f t="shared" si="8"/>
        <v>7.3999999999999995</v>
      </c>
      <c r="M117" s="3">
        <f>_xlfn.XLOOKUP(G117,CPOE!M:M,CPOE!F:F)</f>
        <v>1.4999999999999999E-2</v>
      </c>
      <c r="N117" s="6">
        <f t="shared" si="9"/>
        <v>29.599999999999998</v>
      </c>
      <c r="O117" s="3">
        <f>_xlfn.XLOOKUP(G117,CPOE!M:M,CPOE!E:E)</f>
        <v>1.2E-2</v>
      </c>
      <c r="P117" s="6">
        <f t="shared" si="10"/>
        <v>14.000000000000002</v>
      </c>
      <c r="Q117" s="6" t="str">
        <f>IF(ISNA(_xlfn.XLOOKUP(H117,G:G,P:P)),"",_xlfn.XLOOKUP(H117,G:G,P:P))</f>
        <v/>
      </c>
      <c r="R117" s="6" t="str">
        <f t="shared" si="14"/>
        <v/>
      </c>
      <c r="S117" s="3">
        <f t="shared" si="11"/>
        <v>1.7159999999999998E-2</v>
      </c>
      <c r="T117" s="6">
        <f t="shared" si="12"/>
        <v>15.2</v>
      </c>
      <c r="U117" s="2">
        <f>_xlfn.XLOOKUP(G117,AV!Y:Y,AV!R:R)</f>
        <v>1</v>
      </c>
      <c r="V117" s="2">
        <f>_xlfn.XLOOKUP(G117,AV!Y:Y,AV!L:L)</f>
        <v>6</v>
      </c>
      <c r="W117" s="4">
        <f>V117/(F117/600)</f>
        <v>9.0909090909090899</v>
      </c>
      <c r="X117" s="2">
        <v>631</v>
      </c>
      <c r="Y117" s="6">
        <f>X117/(F117/600)</f>
        <v>956.06060606060601</v>
      </c>
      <c r="Z117" s="6">
        <f t="shared" si="7"/>
        <v>98.4</v>
      </c>
      <c r="AA117">
        <f t="shared" si="13"/>
        <v>74.034720000000007</v>
      </c>
      <c r="AB117" s="7">
        <f>AA117+Y117</f>
        <v>1030.0953260606061</v>
      </c>
      <c r="AC117" s="6">
        <f>_xlfn.PERCENTRANK.INC(AB:AB,AB117)*100</f>
        <v>79.2</v>
      </c>
    </row>
    <row r="118" spans="1:29" x14ac:dyDescent="0.2">
      <c r="A118">
        <v>2018</v>
      </c>
      <c r="B118" t="s">
        <v>67</v>
      </c>
      <c r="C118" t="s">
        <v>4</v>
      </c>
      <c r="D118" t="s">
        <v>68</v>
      </c>
      <c r="E118" s="2">
        <v>10</v>
      </c>
      <c r="F118">
        <v>374</v>
      </c>
      <c r="G118" t="str">
        <f>CONCATENATE((A118),"-",LEFT(B118,1),".",RIGHT(B118,LEN(B118)-FIND(" ",B118)))</f>
        <v>2018-A.Smith</v>
      </c>
      <c r="H118" t="str">
        <f>CONCATENATE((A118-1),"-",LEFT(B118,1),".",RIGHT(B118,LEN(B118)-FIND(" ",B118)))</f>
        <v>2017-A.Smith</v>
      </c>
      <c r="I118" t="str">
        <f>CONCATENATE((A118+1),"-",LEFT(B118,1),".",RIGHT(B118,LEN(B118)-FIND(" ",B118)))</f>
        <v>2019-A.Smith</v>
      </c>
      <c r="J118" s="4">
        <v>48</v>
      </c>
      <c r="K118" s="4">
        <f>_xlfn.XLOOKUP(G118,CPOE!M:M,CPOE!K:K)</f>
        <v>-1.7</v>
      </c>
      <c r="L118" s="6">
        <f t="shared" si="8"/>
        <v>32</v>
      </c>
      <c r="M118" s="3">
        <f>_xlfn.XLOOKUP(G118,CPOE!M:M,CPOE!F:F)</f>
        <v>6.7000000000000004E-2</v>
      </c>
      <c r="N118" s="6">
        <f t="shared" si="9"/>
        <v>44.1</v>
      </c>
      <c r="O118" s="3">
        <f>_xlfn.XLOOKUP(G118,CPOE!M:M,CPOE!E:E)</f>
        <v>5.8999999999999997E-2</v>
      </c>
      <c r="P118" s="6">
        <f t="shared" si="10"/>
        <v>42.5</v>
      </c>
      <c r="Q118" s="6">
        <f>IF(ISNA(_xlfn.XLOOKUP(H118,G:G,P:P)),"",_xlfn.XLOOKUP(H118,G:G,P:P))</f>
        <v>84.3</v>
      </c>
      <c r="R118" s="6">
        <f t="shared" si="14"/>
        <v>-41.8</v>
      </c>
      <c r="S118" s="3">
        <f t="shared" si="11"/>
        <v>5.8999999999999997E-2</v>
      </c>
      <c r="T118" s="6">
        <f t="shared" si="12"/>
        <v>39</v>
      </c>
      <c r="U118" s="2">
        <f>_xlfn.XLOOKUP(G118,AV!Y:Y,AV!R:R)</f>
        <v>13</v>
      </c>
      <c r="V118" s="2">
        <f>_xlfn.XLOOKUP(G118,AV!Y:Y,AV!L:L)</f>
        <v>6</v>
      </c>
      <c r="W118" s="4">
        <f>V118/(F118/600)</f>
        <v>9.6256684491978621</v>
      </c>
      <c r="X118" s="2">
        <v>168</v>
      </c>
      <c r="Y118" s="6">
        <f>X118/(F118/600)</f>
        <v>269.51871657754015</v>
      </c>
      <c r="Z118" s="6">
        <f t="shared" si="7"/>
        <v>69.099999999999994</v>
      </c>
      <c r="AA118">
        <f t="shared" si="13"/>
        <v>364.00404000000003</v>
      </c>
      <c r="AB118" s="7">
        <f>AA118+Y118</f>
        <v>633.52275657754012</v>
      </c>
      <c r="AC118" s="6">
        <f>_xlfn.PERCENTRANK.INC(AB:AB,AB118)*100</f>
        <v>45.300000000000004</v>
      </c>
    </row>
    <row r="119" spans="1:29" x14ac:dyDescent="0.2">
      <c r="A119">
        <v>2018</v>
      </c>
      <c r="B119" t="s">
        <v>38</v>
      </c>
      <c r="C119" t="s">
        <v>4</v>
      </c>
      <c r="D119" t="s">
        <v>65</v>
      </c>
      <c r="E119" s="2">
        <v>11</v>
      </c>
      <c r="F119">
        <v>318</v>
      </c>
      <c r="G119" t="str">
        <f>CONCATENATE((A119),"-",LEFT(B119,1),".",RIGHT(B119,LEN(B119)-FIND(" ",B119)))</f>
        <v>2018-R.Tannehill</v>
      </c>
      <c r="H119" t="str">
        <f>CONCATENATE((A119-1),"-",LEFT(B119,1),".",RIGHT(B119,LEN(B119)-FIND(" ",B119)))</f>
        <v>2017-R.Tannehill</v>
      </c>
      <c r="I119" t="str">
        <f>CONCATENATE((A119+1),"-",LEFT(B119,1),".",RIGHT(B119,LEN(B119)-FIND(" ",B119)))</f>
        <v>2019-R.Tannehill</v>
      </c>
      <c r="J119" s="4">
        <v>57.4</v>
      </c>
      <c r="K119" s="4">
        <f>_xlfn.XLOOKUP(G119,CPOE!M:M,CPOE!K:K)</f>
        <v>-0.9</v>
      </c>
      <c r="L119" s="6">
        <f t="shared" si="8"/>
        <v>41</v>
      </c>
      <c r="M119" s="3">
        <f>_xlfn.XLOOKUP(G119,CPOE!M:M,CPOE!F:F)</f>
        <v>-0.13300000000000001</v>
      </c>
      <c r="N119" s="6">
        <f t="shared" si="9"/>
        <v>7.3999999999999995</v>
      </c>
      <c r="O119" s="3">
        <f>_xlfn.XLOOKUP(G119,CPOE!M:M,CPOE!E:E)</f>
        <v>1.9E-2</v>
      </c>
      <c r="P119" s="6">
        <f t="shared" si="10"/>
        <v>17.100000000000001</v>
      </c>
      <c r="Q119" s="6" t="str">
        <f>IF(ISNA(_xlfn.XLOOKUP(H119,G:G,P:P)),"",_xlfn.XLOOKUP(H119,G:G,P:P))</f>
        <v/>
      </c>
      <c r="R119" s="6" t="str">
        <f t="shared" si="14"/>
        <v/>
      </c>
      <c r="S119" s="3">
        <f t="shared" si="11"/>
        <v>1.9E-2</v>
      </c>
      <c r="T119" s="6">
        <f t="shared" si="12"/>
        <v>16.400000000000002</v>
      </c>
      <c r="U119" s="2">
        <f>_xlfn.XLOOKUP(G119,AV!Y:Y,AV!R:R)</f>
        <v>6</v>
      </c>
      <c r="V119" s="2">
        <f>_xlfn.XLOOKUP(G119,AV!Y:Y,AV!L:L)</f>
        <v>6</v>
      </c>
      <c r="W119" s="4">
        <f>V119/(F119/600)</f>
        <v>11.320754716981131</v>
      </c>
      <c r="X119" s="2">
        <v>145</v>
      </c>
      <c r="Y119" s="6">
        <f>X119/(F119/600)</f>
        <v>273.58490566037733</v>
      </c>
      <c r="Z119" s="6">
        <f t="shared" si="7"/>
        <v>69.899999999999991</v>
      </c>
      <c r="AA119">
        <f t="shared" si="13"/>
        <v>117.22164000000001</v>
      </c>
      <c r="AB119" s="7">
        <f>AA119+Y119</f>
        <v>390.80654566037731</v>
      </c>
      <c r="AC119" s="6">
        <f>_xlfn.PERCENTRANK.INC(AB:AB,AB119)*100</f>
        <v>26.5</v>
      </c>
    </row>
    <row r="120" spans="1:29" x14ac:dyDescent="0.2">
      <c r="A120">
        <v>2018</v>
      </c>
      <c r="B120" t="s">
        <v>59</v>
      </c>
      <c r="C120" t="s">
        <v>4</v>
      </c>
      <c r="D120" t="s">
        <v>60</v>
      </c>
      <c r="E120" s="2">
        <v>8</v>
      </c>
      <c r="F120">
        <v>292</v>
      </c>
      <c r="G120" t="str">
        <f>CONCATENATE((A120),"-",LEFT(B120,1),".",RIGHT(B120,LEN(B120)-FIND(" ",B120)))</f>
        <v>2018-N.Mullens</v>
      </c>
      <c r="H120" t="str">
        <f>CONCATENATE((A120-1),"-",LEFT(B120,1),".",RIGHT(B120,LEN(B120)-FIND(" ",B120)))</f>
        <v>2017-N.Mullens</v>
      </c>
      <c r="I120" t="str">
        <f>CONCATENATE((A120+1),"-",LEFT(B120,1),".",RIGHT(B120,LEN(B120)-FIND(" ",B120)))</f>
        <v>2019-N.Mullens</v>
      </c>
      <c r="J120" s="4">
        <v>80.800000000000011</v>
      </c>
      <c r="K120" s="4">
        <f>_xlfn.XLOOKUP(G120,CPOE!M:M,CPOE!K:K)</f>
        <v>1.9</v>
      </c>
      <c r="L120" s="6">
        <f t="shared" si="8"/>
        <v>68.300000000000011</v>
      </c>
      <c r="M120" s="3">
        <f>_xlfn.XLOOKUP(G120,CPOE!M:M,CPOE!F:F)</f>
        <v>0.14899999999999999</v>
      </c>
      <c r="N120" s="6">
        <f t="shared" si="9"/>
        <v>70.7</v>
      </c>
      <c r="O120" s="3">
        <f>_xlfn.XLOOKUP(G120,CPOE!M:M,CPOE!E:E)</f>
        <v>0.11</v>
      </c>
      <c r="P120" s="6">
        <f t="shared" si="10"/>
        <v>68.7</v>
      </c>
      <c r="Q120" s="6" t="str">
        <f>IF(ISNA(_xlfn.XLOOKUP(H120,G:G,P:P)),"",_xlfn.XLOOKUP(H120,G:G,P:P))</f>
        <v/>
      </c>
      <c r="R120" s="6" t="str">
        <f t="shared" si="14"/>
        <v/>
      </c>
      <c r="S120" s="3">
        <f t="shared" si="11"/>
        <v>0.1573</v>
      </c>
      <c r="T120" s="6">
        <f t="shared" si="12"/>
        <v>85.5</v>
      </c>
      <c r="U120" s="2">
        <f>_xlfn.XLOOKUP(G120,AV!Y:Y,AV!R:R)</f>
        <v>1</v>
      </c>
      <c r="V120" s="2">
        <f>_xlfn.XLOOKUP(G120,AV!Y:Y,AV!L:L)</f>
        <v>6</v>
      </c>
      <c r="W120" s="4">
        <f>V120/(F120/600)</f>
        <v>12.328767123287671</v>
      </c>
      <c r="X120" s="2">
        <v>-16</v>
      </c>
      <c r="Y120" s="6">
        <f>X120/(F120/600)</f>
        <v>-32.87671232876712</v>
      </c>
      <c r="Z120" s="6">
        <f t="shared" si="7"/>
        <v>0</v>
      </c>
      <c r="AA120">
        <f t="shared" si="13"/>
        <v>678.65160000000003</v>
      </c>
      <c r="AB120" s="7">
        <f>AA120+Y120</f>
        <v>645.77488767123293</v>
      </c>
      <c r="AC120" s="6">
        <f>_xlfn.PERCENTRANK.INC(AB:AB,AB120)*100</f>
        <v>46.400000000000006</v>
      </c>
    </row>
    <row r="121" spans="1:29" x14ac:dyDescent="0.2">
      <c r="A121">
        <v>2018</v>
      </c>
      <c r="B121" t="s">
        <v>66</v>
      </c>
      <c r="C121" t="s">
        <v>4</v>
      </c>
      <c r="D121" t="s">
        <v>17</v>
      </c>
      <c r="E121" s="2">
        <v>8</v>
      </c>
      <c r="F121">
        <v>285</v>
      </c>
      <c r="G121" t="str">
        <f>CONCATENATE((A121),"-",LEFT(B121,1),".",RIGHT(B121,LEN(B121)-FIND(" ",B121)))</f>
        <v>2018-R.Fitzpatrick</v>
      </c>
      <c r="H121" t="str">
        <f>CONCATENATE((A121-1),"-",LEFT(B121,1),".",RIGHT(B121,LEN(B121)-FIND(" ",B121)))</f>
        <v>2017-R.Fitzpatrick</v>
      </c>
      <c r="I121" t="str">
        <f>CONCATENATE((A121+1),"-",LEFT(B121,1),".",RIGHT(B121,LEN(B121)-FIND(" ",B121)))</f>
        <v>2019-R.Fitzpatrick</v>
      </c>
      <c r="J121" s="4">
        <v>81.599999999999994</v>
      </c>
      <c r="K121" s="4">
        <f>_xlfn.XLOOKUP(G121,CPOE!M:M,CPOE!K:K)</f>
        <v>5.2</v>
      </c>
      <c r="L121" s="6">
        <f t="shared" si="8"/>
        <v>92.100000000000009</v>
      </c>
      <c r="M121" s="3">
        <f>_xlfn.XLOOKUP(G121,CPOE!M:M,CPOE!F:F)</f>
        <v>0.24399999999999999</v>
      </c>
      <c r="N121" s="6">
        <f t="shared" si="9"/>
        <v>89.8</v>
      </c>
      <c r="O121" s="3">
        <f>_xlfn.XLOOKUP(G121,CPOE!M:M,CPOE!E:E)</f>
        <v>0.16500000000000001</v>
      </c>
      <c r="P121" s="6">
        <f t="shared" si="10"/>
        <v>91.7</v>
      </c>
      <c r="Q121" s="6">
        <f>IF(ISNA(_xlfn.XLOOKUP(H121,G:G,P:P)),"",_xlfn.XLOOKUP(H121,G:G,P:P))</f>
        <v>46.800000000000004</v>
      </c>
      <c r="R121" s="6">
        <f t="shared" si="14"/>
        <v>44.9</v>
      </c>
      <c r="S121" s="3">
        <f t="shared" si="11"/>
        <v>0.16500000000000001</v>
      </c>
      <c r="T121" s="6">
        <f t="shared" si="12"/>
        <v>88.6</v>
      </c>
      <c r="U121" s="2">
        <f>_xlfn.XLOOKUP(G121,AV!Y:Y,AV!R:R)</f>
        <v>14</v>
      </c>
      <c r="V121" s="2">
        <f>_xlfn.XLOOKUP(G121,AV!Y:Y,AV!L:L)</f>
        <v>7</v>
      </c>
      <c r="W121" s="4">
        <f>V121/(F121/600)</f>
        <v>14.736842105263159</v>
      </c>
      <c r="X121" s="2">
        <v>152</v>
      </c>
      <c r="Y121" s="6">
        <f>X121/(F121/600)</f>
        <v>320</v>
      </c>
      <c r="Z121" s="6">
        <f t="shared" si="7"/>
        <v>75</v>
      </c>
      <c r="AA121">
        <f t="shared" si="13"/>
        <v>1017.9774000000001</v>
      </c>
      <c r="AB121" s="7">
        <f>AA121+Y121</f>
        <v>1337.9774000000002</v>
      </c>
      <c r="AC121" s="6">
        <f>_xlfn.PERCENTRANK.INC(AB:AB,AB121)*100</f>
        <v>91.7</v>
      </c>
    </row>
    <row r="122" spans="1:29" x14ac:dyDescent="0.2">
      <c r="A122">
        <v>2018</v>
      </c>
      <c r="B122" t="s">
        <v>61</v>
      </c>
      <c r="C122" t="s">
        <v>4</v>
      </c>
      <c r="D122" t="s">
        <v>43</v>
      </c>
      <c r="E122" s="2">
        <v>5</v>
      </c>
      <c r="F122">
        <v>206</v>
      </c>
      <c r="G122" t="str">
        <f>CONCATENATE((A122),"-",LEFT(B122,1),".",RIGHT(B122,LEN(B122)-FIND(" ",B122)))</f>
        <v>2018-N.Foles</v>
      </c>
      <c r="H122" t="str">
        <f>CONCATENATE((A122-1),"-",LEFT(B122,1),".",RIGHT(B122,LEN(B122)-FIND(" ",B122)))</f>
        <v>2017-N.Foles</v>
      </c>
      <c r="I122" t="str">
        <f>CONCATENATE((A122+1),"-",LEFT(B122,1),".",RIGHT(B122,LEN(B122)-FIND(" ",B122)))</f>
        <v>2019-N.Foles</v>
      </c>
      <c r="J122" s="4">
        <v>46.400000000000006</v>
      </c>
      <c r="K122" s="4">
        <f>_xlfn.XLOOKUP(G122,CPOE!M:M,CPOE!K:K)</f>
        <v>5.7</v>
      </c>
      <c r="L122" s="6">
        <f t="shared" si="8"/>
        <v>93.7</v>
      </c>
      <c r="M122" s="3">
        <f>_xlfn.XLOOKUP(G122,CPOE!M:M,CPOE!F:F)</f>
        <v>0.15</v>
      </c>
      <c r="N122" s="6">
        <f t="shared" si="9"/>
        <v>71</v>
      </c>
      <c r="O122" s="3">
        <f>_xlfn.XLOOKUP(G122,CPOE!M:M,CPOE!E:E)</f>
        <v>0.13100000000000001</v>
      </c>
      <c r="P122" s="6">
        <f t="shared" si="10"/>
        <v>78.900000000000006</v>
      </c>
      <c r="Q122" s="6">
        <f>IF(ISNA(_xlfn.XLOOKUP(H122,G:G,P:P)),"",_xlfn.XLOOKUP(H122,G:G,P:P))</f>
        <v>11.3</v>
      </c>
      <c r="R122" s="6">
        <f t="shared" si="14"/>
        <v>67.600000000000009</v>
      </c>
      <c r="S122" s="3">
        <f t="shared" si="11"/>
        <v>0.13100000000000001</v>
      </c>
      <c r="T122" s="6">
        <f t="shared" si="12"/>
        <v>74.599999999999994</v>
      </c>
      <c r="U122" s="2">
        <f>_xlfn.XLOOKUP(G122,AV!Y:Y,AV!R:R)</f>
        <v>7</v>
      </c>
      <c r="V122" s="2">
        <f>_xlfn.XLOOKUP(G122,AV!Y:Y,AV!L:L)</f>
        <v>4</v>
      </c>
      <c r="W122" s="4">
        <f>V122/(F122/600)</f>
        <v>11.650485436893204</v>
      </c>
      <c r="X122" s="2">
        <v>17</v>
      </c>
      <c r="Y122" s="6">
        <f>X122/(F122/600)</f>
        <v>49.514563106796118</v>
      </c>
      <c r="Z122" s="6">
        <f t="shared" si="7"/>
        <v>23</v>
      </c>
      <c r="AA122">
        <f t="shared" si="13"/>
        <v>808.2123600000001</v>
      </c>
      <c r="AB122" s="7">
        <f>AA122+Y122</f>
        <v>857.72692310679622</v>
      </c>
      <c r="AC122" s="6">
        <f>_xlfn.PERCENTRANK.INC(AB:AB,AB122)*100</f>
        <v>66.400000000000006</v>
      </c>
    </row>
    <row r="123" spans="1:29" x14ac:dyDescent="0.2">
      <c r="A123">
        <v>2018</v>
      </c>
      <c r="B123" t="s">
        <v>46</v>
      </c>
      <c r="C123" t="s">
        <v>4</v>
      </c>
      <c r="D123" t="s">
        <v>47</v>
      </c>
      <c r="E123" s="2">
        <v>12</v>
      </c>
      <c r="F123">
        <v>203</v>
      </c>
      <c r="G123" t="str">
        <f>CONCATENATE((A123),"-",LEFT(B123,1),".",RIGHT(B123,LEN(B123)-FIND(" ",B123)))</f>
        <v>2018-L.Jackson</v>
      </c>
      <c r="H123" t="str">
        <f>CONCATENATE((A123-1),"-",LEFT(B123,1),".",RIGHT(B123,LEN(B123)-FIND(" ",B123)))</f>
        <v>2017-L.Jackson</v>
      </c>
      <c r="I123" t="str">
        <f>CONCATENATE((A123+1),"-",LEFT(B123,1),".",RIGHT(B123,LEN(B123)-FIND(" ",B123)))</f>
        <v>2019-L.Jackson</v>
      </c>
      <c r="J123" s="4">
        <v>17.5</v>
      </c>
      <c r="K123" s="4">
        <f>_xlfn.XLOOKUP(G123,CPOE!M:M,CPOE!K:K)</f>
        <v>-6</v>
      </c>
      <c r="L123" s="6">
        <f t="shared" si="8"/>
        <v>10.100000000000001</v>
      </c>
      <c r="M123" s="3">
        <f>_xlfn.XLOOKUP(G123,CPOE!M:M,CPOE!F:F)</f>
        <v>5.8000000000000003E-2</v>
      </c>
      <c r="N123" s="6">
        <f t="shared" si="9"/>
        <v>40.6</v>
      </c>
      <c r="O123" s="3">
        <f>_xlfn.XLOOKUP(G123,CPOE!M:M,CPOE!E:E)</f>
        <v>3.2000000000000001E-2</v>
      </c>
      <c r="P123" s="6">
        <f t="shared" si="10"/>
        <v>26.1</v>
      </c>
      <c r="Q123" s="6" t="str">
        <f>IF(ISNA(_xlfn.XLOOKUP(H123,G:G,P:P)),"",_xlfn.XLOOKUP(H123,G:G,P:P))</f>
        <v/>
      </c>
      <c r="R123" s="6" t="str">
        <f t="shared" si="14"/>
        <v/>
      </c>
      <c r="S123" s="3">
        <f t="shared" si="11"/>
        <v>4.5760000000000002E-2</v>
      </c>
      <c r="T123" s="6">
        <f t="shared" si="12"/>
        <v>31.6</v>
      </c>
      <c r="U123" s="2">
        <f>_xlfn.XLOOKUP(G123,AV!Y:Y,AV!R:R)</f>
        <v>1</v>
      </c>
      <c r="V123" s="2">
        <f>_xlfn.XLOOKUP(G123,AV!Y:Y,AV!L:L)</f>
        <v>8</v>
      </c>
      <c r="W123" s="4">
        <f>V123/(F123/600)</f>
        <v>23.645320197044335</v>
      </c>
      <c r="X123" s="2">
        <v>693</v>
      </c>
      <c r="Y123" s="6">
        <f>X123/(F123/600)</f>
        <v>2048.2758620689656</v>
      </c>
      <c r="Z123" s="6">
        <f t="shared" si="7"/>
        <v>100</v>
      </c>
      <c r="AA123">
        <f t="shared" si="13"/>
        <v>197.42592000000002</v>
      </c>
      <c r="AB123" s="7">
        <f>AA123+Y123</f>
        <v>2245.7017820689657</v>
      </c>
      <c r="AC123" s="6">
        <f>_xlfn.PERCENTRANK.INC(AB:AB,AB123)*100</f>
        <v>99.6</v>
      </c>
    </row>
    <row r="124" spans="1:29" x14ac:dyDescent="0.2">
      <c r="A124">
        <v>2018</v>
      </c>
      <c r="B124" t="s">
        <v>80</v>
      </c>
      <c r="C124" t="s">
        <v>4</v>
      </c>
      <c r="D124" t="s">
        <v>49</v>
      </c>
      <c r="E124" s="2">
        <v>8</v>
      </c>
      <c r="F124">
        <v>203</v>
      </c>
      <c r="G124" t="str">
        <f>CONCATENATE((A124),"-",LEFT(B124,1),".",RIGHT(B124,LEN(B124)-FIND(" ",B124)))</f>
        <v>2018-J.Driskel</v>
      </c>
      <c r="H124" t="str">
        <f>CONCATENATE((A124-1),"-",LEFT(B124,1),".",RIGHT(B124,LEN(B124)-FIND(" ",B124)))</f>
        <v>2017-J.Driskel</v>
      </c>
      <c r="I124" t="str">
        <f>CONCATENATE((A124+1),"-",LEFT(B124,1),".",RIGHT(B124,LEN(B124)-FIND(" ",B124)))</f>
        <v>2019-J.Driskel</v>
      </c>
      <c r="J124" s="4">
        <v>10.5</v>
      </c>
      <c r="K124" s="4">
        <f>_xlfn.XLOOKUP(G124,CPOE!M:M,CPOE!K:K)</f>
        <v>-4.5</v>
      </c>
      <c r="L124" s="6">
        <f t="shared" si="8"/>
        <v>14.000000000000002</v>
      </c>
      <c r="M124" s="3">
        <f>_xlfn.XLOOKUP(G124,CPOE!M:M,CPOE!F:F)</f>
        <v>2.9000000000000001E-2</v>
      </c>
      <c r="N124" s="6">
        <f t="shared" si="9"/>
        <v>33.5</v>
      </c>
      <c r="O124" s="3">
        <f>_xlfn.XLOOKUP(G124,CPOE!M:M,CPOE!E:E)</f>
        <v>0.03</v>
      </c>
      <c r="P124" s="6">
        <f t="shared" si="10"/>
        <v>25</v>
      </c>
      <c r="Q124" s="6" t="str">
        <f>IF(ISNA(_xlfn.XLOOKUP(H124,G:G,P:P)),"",_xlfn.XLOOKUP(H124,G:G,P:P))</f>
        <v/>
      </c>
      <c r="R124" s="6" t="str">
        <f t="shared" si="14"/>
        <v/>
      </c>
      <c r="S124" s="3">
        <f t="shared" si="11"/>
        <v>4.2899999999999994E-2</v>
      </c>
      <c r="T124" s="6">
        <f t="shared" si="12"/>
        <v>30.4</v>
      </c>
      <c r="U124" s="2">
        <f>_xlfn.XLOOKUP(G124,AV!Y:Y,AV!R:R)</f>
        <v>1</v>
      </c>
      <c r="V124" s="2">
        <f>_xlfn.XLOOKUP(G124,AV!Y:Y,AV!L:L)</f>
        <v>2</v>
      </c>
      <c r="W124" s="4">
        <f>V124/(F124/600)</f>
        <v>5.9113300492610836</v>
      </c>
      <c r="X124" s="2">
        <v>130</v>
      </c>
      <c r="Y124" s="6">
        <f>X124/(F124/600)</f>
        <v>384.23645320197045</v>
      </c>
      <c r="Z124" s="6">
        <f t="shared" si="7"/>
        <v>82.399999999999991</v>
      </c>
      <c r="AA124">
        <f t="shared" si="13"/>
        <v>185.08680000000001</v>
      </c>
      <c r="AB124" s="7">
        <f>AA124+Y124</f>
        <v>569.32325320197049</v>
      </c>
      <c r="AC124" s="6">
        <f>_xlfn.PERCENTRANK.INC(AB:AB,AB124)*100</f>
        <v>41.699999999999996</v>
      </c>
    </row>
    <row r="125" spans="1:29" x14ac:dyDescent="0.2">
      <c r="A125">
        <v>2018</v>
      </c>
      <c r="B125" t="s">
        <v>123</v>
      </c>
      <c r="C125" t="s">
        <v>4</v>
      </c>
      <c r="D125" t="s">
        <v>65</v>
      </c>
      <c r="E125" s="2">
        <v>7</v>
      </c>
      <c r="F125">
        <v>200</v>
      </c>
      <c r="G125" t="str">
        <f>CONCATENATE((A125),"-",LEFT(B125,1),".",RIGHT(B125,LEN(B125)-FIND(" ",B125)))</f>
        <v>2018-B.Osweiler</v>
      </c>
      <c r="H125" t="str">
        <f>CONCATENATE((A125-1),"-",LEFT(B125,1),".",RIGHT(B125,LEN(B125)-FIND(" ",B125)))</f>
        <v>2017-B.Osweiler</v>
      </c>
      <c r="I125" t="str">
        <f>CONCATENATE((A125+1),"-",LEFT(B125,1),".",RIGHT(B125,LEN(B125)-FIND(" ",B125)))</f>
        <v>2019-B.Osweiler</v>
      </c>
      <c r="J125" s="4">
        <v>28.499999999999996</v>
      </c>
      <c r="K125" s="4">
        <f>_xlfn.XLOOKUP(G125,CPOE!M:M,CPOE!K:K)</f>
        <v>0.3</v>
      </c>
      <c r="L125" s="6">
        <f t="shared" si="8"/>
        <v>53.1</v>
      </c>
      <c r="M125" s="3">
        <f>_xlfn.XLOOKUP(G125,CPOE!M:M,CPOE!F:F)</f>
        <v>-3.2000000000000001E-2</v>
      </c>
      <c r="N125" s="6">
        <f t="shared" si="9"/>
        <v>18.7</v>
      </c>
      <c r="O125" s="3">
        <f>_xlfn.XLOOKUP(G125,CPOE!M:M,CPOE!E:E)</f>
        <v>3.6999999999999998E-2</v>
      </c>
      <c r="P125" s="6">
        <f t="shared" si="10"/>
        <v>28.1</v>
      </c>
      <c r="Q125" s="6">
        <f>IF(ISNA(_xlfn.XLOOKUP(H125,G:G,P:P)),"",_xlfn.XLOOKUP(H125,G:G,P:P))</f>
        <v>9.3000000000000007</v>
      </c>
      <c r="R125" s="6">
        <f t="shared" si="14"/>
        <v>18.8</v>
      </c>
      <c r="S125" s="3">
        <f t="shared" si="11"/>
        <v>3.6999999999999998E-2</v>
      </c>
      <c r="T125" s="6">
        <f t="shared" si="12"/>
        <v>25.3</v>
      </c>
      <c r="U125" s="2">
        <f>_xlfn.XLOOKUP(G125,AV!Y:Y,AV!R:R)</f>
        <v>7</v>
      </c>
      <c r="V125" s="2">
        <f>_xlfn.XLOOKUP(G125,AV!Y:Y,AV!L:L)</f>
        <v>3</v>
      </c>
      <c r="W125" s="4">
        <f>V125/(F125/600)</f>
        <v>9</v>
      </c>
      <c r="X125" s="2">
        <v>21</v>
      </c>
      <c r="Y125" s="6">
        <f>X125/(F125/600)</f>
        <v>63</v>
      </c>
      <c r="Z125" s="6">
        <f t="shared" si="7"/>
        <v>26.900000000000002</v>
      </c>
      <c r="AA125">
        <f t="shared" si="13"/>
        <v>228.27372</v>
      </c>
      <c r="AB125" s="7">
        <f>AA125+Y125</f>
        <v>291.27372000000003</v>
      </c>
      <c r="AC125" s="6">
        <f>_xlfn.PERCENTRANK.INC(AB:AB,AB125)*100</f>
        <v>16.7</v>
      </c>
    </row>
    <row r="126" spans="1:29" x14ac:dyDescent="0.2">
      <c r="A126">
        <v>2018</v>
      </c>
      <c r="B126" t="s">
        <v>78</v>
      </c>
      <c r="C126" t="s">
        <v>4</v>
      </c>
      <c r="D126" t="s">
        <v>60</v>
      </c>
      <c r="E126" s="2">
        <v>6</v>
      </c>
      <c r="F126">
        <v>198</v>
      </c>
      <c r="G126" t="str">
        <f>CONCATENATE((A126),"-",LEFT(B126,1),".",RIGHT(B126,LEN(B126)-FIND(" ",B126)))</f>
        <v>2018-C.Beathard</v>
      </c>
      <c r="H126" t="str">
        <f>CONCATENATE((A126-1),"-",LEFT(B126,1),".",RIGHT(B126,LEN(B126)-FIND(" ",B126)))</f>
        <v>2017-C.Beathard</v>
      </c>
      <c r="I126" t="str">
        <f>CONCATENATE((A126+1),"-",LEFT(B126,1),".",RIGHT(B126,LEN(B126)-FIND(" ",B126)))</f>
        <v>2019-C.Beathard</v>
      </c>
      <c r="J126" s="4">
        <v>35.9</v>
      </c>
      <c r="K126" s="4">
        <f>_xlfn.XLOOKUP(G126,CPOE!M:M,CPOE!K:K)</f>
        <v>-7.1</v>
      </c>
      <c r="L126" s="6">
        <f t="shared" si="8"/>
        <v>5.4</v>
      </c>
      <c r="M126" s="3">
        <f>_xlfn.XLOOKUP(G126,CPOE!M:M,CPOE!F:F)</f>
        <v>-2.3E-2</v>
      </c>
      <c r="N126" s="6">
        <f t="shared" si="9"/>
        <v>21.8</v>
      </c>
      <c r="O126" s="3">
        <f>_xlfn.XLOOKUP(G126,CPOE!M:M,CPOE!E:E)</f>
        <v>-1E-3</v>
      </c>
      <c r="P126" s="6">
        <f t="shared" si="10"/>
        <v>8.9</v>
      </c>
      <c r="Q126" s="6">
        <f>IF(ISNA(_xlfn.XLOOKUP(H126,G:G,P:P)),"",_xlfn.XLOOKUP(H126,G:G,P:P))</f>
        <v>4.5999999999999996</v>
      </c>
      <c r="R126" s="6">
        <f t="shared" si="14"/>
        <v>4.3000000000000007</v>
      </c>
      <c r="S126" s="3">
        <f t="shared" si="11"/>
        <v>-1.4300000000000001E-3</v>
      </c>
      <c r="T126" s="6">
        <f t="shared" si="12"/>
        <v>8.9</v>
      </c>
      <c r="U126" s="2">
        <f>_xlfn.XLOOKUP(G126,AV!Y:Y,AV!R:R)</f>
        <v>2</v>
      </c>
      <c r="V126" s="2">
        <f>_xlfn.XLOOKUP(G126,AV!Y:Y,AV!L:L)</f>
        <v>3</v>
      </c>
      <c r="W126" s="4">
        <f>V126/(F126/600)</f>
        <v>9.0909090909090899</v>
      </c>
      <c r="X126" s="2">
        <v>69</v>
      </c>
      <c r="Y126" s="6">
        <f>X126/(F126/600)</f>
        <v>209.09090909090909</v>
      </c>
      <c r="Z126" s="6">
        <f t="shared" si="7"/>
        <v>59.699999999999996</v>
      </c>
      <c r="AA126">
        <f t="shared" si="13"/>
        <v>-6.1695600000000006</v>
      </c>
      <c r="AB126" s="7">
        <f>AA126+Y126</f>
        <v>202.9213490909091</v>
      </c>
      <c r="AC126" s="6">
        <f>_xlfn.PERCENTRANK.INC(AB:AB,AB126)*100</f>
        <v>11.3</v>
      </c>
    </row>
    <row r="127" spans="1:29" x14ac:dyDescent="0.2">
      <c r="A127">
        <v>2018</v>
      </c>
      <c r="B127" t="s">
        <v>124</v>
      </c>
      <c r="C127" t="s">
        <v>4</v>
      </c>
      <c r="D127" t="s">
        <v>56</v>
      </c>
      <c r="E127" s="2">
        <v>5</v>
      </c>
      <c r="F127">
        <v>169</v>
      </c>
      <c r="G127" t="str">
        <f>CONCATENATE((A127),"-",LEFT(B127,1),".",RIGHT(B127,LEN(B127)-FIND(" ",B127)))</f>
        <v>2018-C.Kessler</v>
      </c>
      <c r="H127" t="str">
        <f>CONCATENATE((A127-1),"-",LEFT(B127,1),".",RIGHT(B127,LEN(B127)-FIND(" ",B127)))</f>
        <v>2017-C.Kessler</v>
      </c>
      <c r="I127" t="str">
        <f>CONCATENATE((A127+1),"-",LEFT(B127,1),".",RIGHT(B127,LEN(B127)-FIND(" ",B127)))</f>
        <v>2019-C.Kessler</v>
      </c>
      <c r="J127" s="4">
        <v>14.399999999999999</v>
      </c>
      <c r="K127" s="4">
        <f>_xlfn.XLOOKUP(G127,CPOE!M:M,CPOE!K:K)</f>
        <v>2.7</v>
      </c>
      <c r="L127" s="6">
        <f t="shared" si="8"/>
        <v>75.3</v>
      </c>
      <c r="M127" s="3">
        <f>_xlfn.XLOOKUP(G127,CPOE!M:M,CPOE!F:F)</f>
        <v>-0.14599999999999999</v>
      </c>
      <c r="N127" s="6">
        <f t="shared" si="9"/>
        <v>6.2</v>
      </c>
      <c r="O127" s="3">
        <f>_xlfn.XLOOKUP(G127,CPOE!M:M,CPOE!E:E)</f>
        <v>3.9E-2</v>
      </c>
      <c r="P127" s="6">
        <f t="shared" si="10"/>
        <v>30.8</v>
      </c>
      <c r="Q127" s="6" t="str">
        <f>IF(ISNA(_xlfn.XLOOKUP(H127,G:G,P:P)),"",_xlfn.XLOOKUP(H127,G:G,P:P))</f>
        <v/>
      </c>
      <c r="R127" s="6" t="str">
        <f t="shared" si="14"/>
        <v/>
      </c>
      <c r="S127" s="3">
        <f t="shared" si="11"/>
        <v>3.9E-2</v>
      </c>
      <c r="T127" s="6">
        <f t="shared" si="12"/>
        <v>27.700000000000003</v>
      </c>
      <c r="U127" s="2">
        <f>_xlfn.XLOOKUP(G127,AV!Y:Y,AV!R:R)</f>
        <v>3</v>
      </c>
      <c r="V127" s="2">
        <f>_xlfn.XLOOKUP(G127,AV!Y:Y,AV!L:L)</f>
        <v>2</v>
      </c>
      <c r="W127" s="4">
        <f>V127/(F127/600)</f>
        <v>7.1005917159763312</v>
      </c>
      <c r="X127" s="2">
        <v>123</v>
      </c>
      <c r="Y127" s="6">
        <f>X127/(F127/600)</f>
        <v>436.68639053254435</v>
      </c>
      <c r="Z127" s="6">
        <f t="shared" si="7"/>
        <v>85.5</v>
      </c>
      <c r="AA127">
        <f t="shared" si="13"/>
        <v>240.61284000000001</v>
      </c>
      <c r="AB127" s="7">
        <f>AA127+Y127</f>
        <v>677.29923053254436</v>
      </c>
      <c r="AC127" s="6">
        <f>_xlfn.PERCENTRANK.INC(AB:AB,AB127)*100</f>
        <v>49.2</v>
      </c>
    </row>
    <row r="128" spans="1:29" x14ac:dyDescent="0.2">
      <c r="A128">
        <v>2018</v>
      </c>
      <c r="B128" t="s">
        <v>125</v>
      </c>
      <c r="C128" t="s">
        <v>4</v>
      </c>
      <c r="D128" t="s">
        <v>51</v>
      </c>
      <c r="E128" s="2">
        <v>4</v>
      </c>
      <c r="F128">
        <v>122</v>
      </c>
      <c r="G128" t="str">
        <f>CONCATENATE((A128),"-",LEFT(B128,1),".",RIGHT(B128,LEN(B128)-FIND(" ",B128)))</f>
        <v>2018-J.McCown</v>
      </c>
      <c r="H128" t="str">
        <f>CONCATENATE((A128-1),"-",LEFT(B128,1),".",RIGHT(B128,LEN(B128)-FIND(" ",B128)))</f>
        <v>2017-J.McCown</v>
      </c>
      <c r="I128" t="str">
        <f>CONCATENATE((A128+1),"-",LEFT(B128,1),".",RIGHT(B128,LEN(B128)-FIND(" ",B128)))</f>
        <v>2019-J.McCown</v>
      </c>
      <c r="J128" s="4">
        <v>1.9</v>
      </c>
      <c r="K128" s="4">
        <f>_xlfn.XLOOKUP(G128,CPOE!M:M,CPOE!K:K)</f>
        <v>-9.5</v>
      </c>
      <c r="L128" s="6">
        <f t="shared" si="8"/>
        <v>3.1</v>
      </c>
      <c r="M128" s="3">
        <f>_xlfn.XLOOKUP(G128,CPOE!M:M,CPOE!F:F)</f>
        <v>-0.25</v>
      </c>
      <c r="N128" s="6">
        <f t="shared" si="9"/>
        <v>1.9</v>
      </c>
      <c r="O128" s="3">
        <f>_xlfn.XLOOKUP(G128,CPOE!M:M,CPOE!E:E)</f>
        <v>-2.5000000000000001E-2</v>
      </c>
      <c r="P128" s="6">
        <f t="shared" si="10"/>
        <v>3.1</v>
      </c>
      <c r="Q128" s="6">
        <f>IF(ISNA(_xlfn.XLOOKUP(H128,G:G,P:P)),"",_xlfn.XLOOKUP(H128,G:G,P:P))</f>
        <v>67.5</v>
      </c>
      <c r="R128" s="6">
        <f t="shared" si="14"/>
        <v>-64.400000000000006</v>
      </c>
      <c r="S128" s="3">
        <f t="shared" si="11"/>
        <v>-2.5000000000000001E-2</v>
      </c>
      <c r="T128" s="6">
        <f t="shared" si="12"/>
        <v>3.5000000000000004</v>
      </c>
      <c r="U128" s="2">
        <f>_xlfn.XLOOKUP(G128,AV!Y:Y,AV!R:R)</f>
        <v>16</v>
      </c>
      <c r="V128" s="2">
        <f>_xlfn.XLOOKUP(G128,AV!Y:Y,AV!L:L)</f>
        <v>2</v>
      </c>
      <c r="W128" s="4">
        <f>V128/(F128/600)</f>
        <v>9.8360655737704921</v>
      </c>
      <c r="X128" s="2">
        <v>32</v>
      </c>
      <c r="Y128" s="6">
        <f>X128/(F128/600)</f>
        <v>157.37704918032787</v>
      </c>
      <c r="Z128" s="6">
        <f t="shared" si="7"/>
        <v>50.3</v>
      </c>
      <c r="AA128">
        <f t="shared" si="13"/>
        <v>-154.23900000000003</v>
      </c>
      <c r="AB128" s="7">
        <f>AA128+Y128</f>
        <v>3.1380491803278403</v>
      </c>
      <c r="AC128" s="6">
        <f>_xlfn.PERCENTRANK.INC(AB:AB,AB128)*100</f>
        <v>3.5000000000000004</v>
      </c>
    </row>
    <row r="129" spans="1:29" x14ac:dyDescent="0.2">
      <c r="A129">
        <v>2018</v>
      </c>
      <c r="B129" t="s">
        <v>126</v>
      </c>
      <c r="C129" t="s">
        <v>4</v>
      </c>
      <c r="D129" t="s">
        <v>68</v>
      </c>
      <c r="E129" s="2">
        <v>4</v>
      </c>
      <c r="F129">
        <v>114</v>
      </c>
      <c r="G129" t="str">
        <f>CONCATENATE((A129),"-",LEFT(B129,1),".",RIGHT(B129,LEN(B129)-FIND(" ",B129)))</f>
        <v>2018-J.Johnson</v>
      </c>
      <c r="H129" t="str">
        <f>CONCATENATE((A129-1),"-",LEFT(B129,1),".",RIGHT(B129,LEN(B129)-FIND(" ",B129)))</f>
        <v>2017-J.Johnson</v>
      </c>
      <c r="I129" t="str">
        <f>CONCATENATE((A129+1),"-",LEFT(B129,1),".",RIGHT(B129,LEN(B129)-FIND(" ",B129)))</f>
        <v>2019-J.Johnson</v>
      </c>
      <c r="J129" s="4">
        <v>34.699999999999996</v>
      </c>
      <c r="K129" s="4">
        <f>_xlfn.XLOOKUP(G129,CPOE!M:M,CPOE!K:K)</f>
        <v>-4.9000000000000004</v>
      </c>
      <c r="L129" s="6">
        <f t="shared" si="8"/>
        <v>12.5</v>
      </c>
      <c r="M129" s="3">
        <f>_xlfn.XLOOKUP(G129,CPOE!M:M,CPOE!F:F)</f>
        <v>-4.4999999999999998E-2</v>
      </c>
      <c r="N129" s="6">
        <f t="shared" si="9"/>
        <v>16.400000000000002</v>
      </c>
      <c r="O129" s="3">
        <f>_xlfn.XLOOKUP(G129,CPOE!M:M,CPOE!E:E)</f>
        <v>6.0000000000000001E-3</v>
      </c>
      <c r="P129" s="6">
        <f t="shared" si="10"/>
        <v>10.5</v>
      </c>
      <c r="Q129" s="6" t="str">
        <f>IF(ISNA(_xlfn.XLOOKUP(H129,G:G,P:P)),"",_xlfn.XLOOKUP(H129,G:G,P:P))</f>
        <v/>
      </c>
      <c r="R129" s="6" t="str">
        <f t="shared" si="14"/>
        <v/>
      </c>
      <c r="S129" s="3">
        <f t="shared" si="11"/>
        <v>6.0000000000000001E-3</v>
      </c>
      <c r="T129" s="6">
        <f t="shared" si="12"/>
        <v>10.5</v>
      </c>
      <c r="U129" s="2">
        <f>_xlfn.XLOOKUP(G129,AV!Y:Y,AV!R:R)</f>
        <v>6</v>
      </c>
      <c r="V129" s="2">
        <f>_xlfn.XLOOKUP(G129,AV!Y:Y,AV!L:L)</f>
        <v>2</v>
      </c>
      <c r="W129" s="4">
        <f>V129/(F129/600)</f>
        <v>10.526315789473685</v>
      </c>
      <c r="X129" s="2">
        <v>121</v>
      </c>
      <c r="Y129" s="6">
        <f>X129/(F129/600)</f>
        <v>636.84210526315792</v>
      </c>
      <c r="Z129" s="6">
        <f t="shared" si="7"/>
        <v>94.1</v>
      </c>
      <c r="AA129">
        <f t="shared" si="13"/>
        <v>37.017360000000004</v>
      </c>
      <c r="AB129" s="7">
        <f>AA129+Y129</f>
        <v>673.85946526315797</v>
      </c>
      <c r="AC129" s="6">
        <f>_xlfn.PERCENTRANK.INC(AB:AB,AB129)*100</f>
        <v>48.8</v>
      </c>
    </row>
    <row r="130" spans="1:29" x14ac:dyDescent="0.2">
      <c r="A130">
        <v>2018</v>
      </c>
      <c r="B130" t="s">
        <v>92</v>
      </c>
      <c r="C130" t="s">
        <v>4</v>
      </c>
      <c r="D130" t="s">
        <v>37</v>
      </c>
      <c r="E130" s="2">
        <v>4</v>
      </c>
      <c r="F130">
        <v>108</v>
      </c>
      <c r="G130" t="str">
        <f>CONCATENATE((A130),"-",LEFT(B130,1),".",RIGHT(B130,LEN(B130)-FIND(" ",B130)))</f>
        <v>2018-T.Taylor</v>
      </c>
      <c r="H130" t="str">
        <f>CONCATENATE((A130-1),"-",LEFT(B130,1),".",RIGHT(B130,LEN(B130)-FIND(" ",B130)))</f>
        <v>2017-T.Taylor</v>
      </c>
      <c r="I130" t="str">
        <f>CONCATENATE((A130+1),"-",LEFT(B130,1),".",RIGHT(B130,LEN(B130)-FIND(" ",B130)))</f>
        <v>2019-T.Taylor</v>
      </c>
      <c r="J130" s="4">
        <v>4.5999999999999996</v>
      </c>
      <c r="K130" s="4">
        <f>_xlfn.XLOOKUP(G130,CPOE!M:M,CPOE!K:K)</f>
        <v>-12.1</v>
      </c>
      <c r="L130" s="6">
        <f t="shared" si="8"/>
        <v>1.5</v>
      </c>
      <c r="M130" s="3">
        <f>_xlfn.XLOOKUP(G130,CPOE!M:M,CPOE!F:F)</f>
        <v>-9.7000000000000003E-2</v>
      </c>
      <c r="N130" s="6">
        <f t="shared" si="9"/>
        <v>9.3000000000000007</v>
      </c>
      <c r="O130" s="3">
        <f>_xlfn.XLOOKUP(G130,CPOE!M:M,CPOE!E:E)</f>
        <v>-4.2000000000000003E-2</v>
      </c>
      <c r="P130" s="6">
        <f t="shared" si="10"/>
        <v>1.0999999999999999</v>
      </c>
      <c r="Q130" s="6">
        <f>IF(ISNA(_xlfn.XLOOKUP(H130,G:G,P:P)),"",_xlfn.XLOOKUP(H130,G:G,P:P))</f>
        <v>48</v>
      </c>
      <c r="R130" s="6">
        <f t="shared" si="14"/>
        <v>-46.9</v>
      </c>
      <c r="S130" s="3">
        <f t="shared" si="11"/>
        <v>-4.2000000000000003E-2</v>
      </c>
      <c r="T130" s="6">
        <f t="shared" si="12"/>
        <v>2.2999999999999998</v>
      </c>
      <c r="U130" s="2">
        <f>_xlfn.XLOOKUP(G130,AV!Y:Y,AV!R:R)</f>
        <v>8</v>
      </c>
      <c r="V130" s="2">
        <f>_xlfn.XLOOKUP(G130,AV!Y:Y,AV!L:L)</f>
        <v>2</v>
      </c>
      <c r="W130" s="4">
        <f>V130/(F130/600)</f>
        <v>11.111111111111111</v>
      </c>
      <c r="X130" s="2">
        <v>125</v>
      </c>
      <c r="Y130" s="6">
        <f>X130/(F130/600)</f>
        <v>694.44444444444446</v>
      </c>
      <c r="Z130" s="6">
        <f t="shared" ref="Z130:Z193" si="15">_xlfn.PERCENTRANK.INC(Y:Y,Y130)*100</f>
        <v>95.7</v>
      </c>
      <c r="AA130">
        <f t="shared" si="13"/>
        <v>-259.12152000000003</v>
      </c>
      <c r="AB130" s="7">
        <f>AA130+Y130</f>
        <v>435.32292444444442</v>
      </c>
      <c r="AC130" s="6">
        <f>_xlfn.PERCENTRANK.INC(AB:AB,AB130)*100</f>
        <v>28.499999999999996</v>
      </c>
    </row>
    <row r="131" spans="1:29" x14ac:dyDescent="0.2">
      <c r="A131">
        <v>2018</v>
      </c>
      <c r="B131" t="s">
        <v>74</v>
      </c>
      <c r="C131" t="s">
        <v>4</v>
      </c>
      <c r="D131" t="s">
        <v>60</v>
      </c>
      <c r="E131" s="2">
        <v>3</v>
      </c>
      <c r="F131">
        <v>107</v>
      </c>
      <c r="G131" t="str">
        <f>CONCATENATE((A131),"-",LEFT(B131,1),".",RIGHT(B131,LEN(B131)-FIND(" ",B131)))</f>
        <v>2018-J.Garoppolo</v>
      </c>
      <c r="H131" t="str">
        <f>CONCATENATE((A131-1),"-",LEFT(B131,1),".",RIGHT(B131,LEN(B131)-FIND(" ",B131)))</f>
        <v>2017-J.Garoppolo</v>
      </c>
      <c r="I131" t="str">
        <f>CONCATENATE((A131+1),"-",LEFT(B131,1),".",RIGHT(B131,LEN(B131)-FIND(" ",B131)))</f>
        <v>2019-J.Garoppolo</v>
      </c>
      <c r="J131" s="4">
        <v>80.400000000000006</v>
      </c>
      <c r="K131" s="4">
        <f>_xlfn.XLOOKUP(G131,CPOE!M:M,CPOE!K:K)</f>
        <v>-6.9</v>
      </c>
      <c r="L131" s="6">
        <f t="shared" ref="L131:L194" si="16">_xlfn.PERCENTRANK.INC(K:K,K131)*100</f>
        <v>6.2</v>
      </c>
      <c r="M131" s="3">
        <f>_xlfn.XLOOKUP(G131,CPOE!M:M,CPOE!F:F)</f>
        <v>0.123</v>
      </c>
      <c r="N131" s="6">
        <f t="shared" ref="N131:N194" si="17">_xlfn.PERCENTRANK.INC(M:M,M131)*100</f>
        <v>62.1</v>
      </c>
      <c r="O131" s="3">
        <f>_xlfn.XLOOKUP(G131,CPOE!M:M,CPOE!E:E)</f>
        <v>5.1999999999999998E-2</v>
      </c>
      <c r="P131" s="6">
        <f t="shared" ref="P131:P194" si="18">_xlfn.PERCENTRANK.INC(O:O,O131)*100</f>
        <v>37.1</v>
      </c>
      <c r="Q131" s="6">
        <f>IF(ISNA(_xlfn.XLOOKUP(H131,G:G,P:P)),"",_xlfn.XLOOKUP(H131,G:G,P:P))</f>
        <v>98.4</v>
      </c>
      <c r="R131" s="6">
        <f t="shared" si="14"/>
        <v>-61.300000000000004</v>
      </c>
      <c r="S131" s="3">
        <f t="shared" ref="S131:S194" si="19">IF(U131&lt;3,1.43,1)*O131</f>
        <v>5.1999999999999998E-2</v>
      </c>
      <c r="T131" s="6">
        <f t="shared" ref="T131:T194" si="20">_xlfn.PERCENTRANK.INC(S:S,S131)*100</f>
        <v>33.200000000000003</v>
      </c>
      <c r="U131" s="2">
        <f>_xlfn.XLOOKUP(G131,AV!Y:Y,AV!R:R)</f>
        <v>5</v>
      </c>
      <c r="V131" s="2">
        <f>_xlfn.XLOOKUP(G131,AV!Y:Y,AV!L:L)</f>
        <v>2</v>
      </c>
      <c r="W131" s="4">
        <f>V131/(F131/600)</f>
        <v>11.214953271028037</v>
      </c>
      <c r="X131" s="2">
        <v>33</v>
      </c>
      <c r="Y131" s="6">
        <f>X131/(F131/600)</f>
        <v>185.04672897196261</v>
      </c>
      <c r="Z131" s="6">
        <f t="shared" si="15"/>
        <v>56.2</v>
      </c>
      <c r="AA131">
        <f t="shared" ref="AA131:AA194" si="21">6169.56*O131</f>
        <v>320.81711999999999</v>
      </c>
      <c r="AB131" s="7">
        <f>AA131+Y131</f>
        <v>505.86384897196263</v>
      </c>
      <c r="AC131" s="6">
        <f>_xlfn.PERCENTRANK.INC(AB:AB,AB131)*100</f>
        <v>35.9</v>
      </c>
    </row>
    <row r="132" spans="1:29" x14ac:dyDescent="0.2">
      <c r="A132">
        <v>2018</v>
      </c>
      <c r="B132" t="s">
        <v>97</v>
      </c>
      <c r="C132" t="s">
        <v>4</v>
      </c>
      <c r="D132" t="s">
        <v>39</v>
      </c>
      <c r="E132" s="2">
        <v>6</v>
      </c>
      <c r="F132">
        <v>106</v>
      </c>
      <c r="G132" t="str">
        <f>CONCATENATE((A132),"-",LEFT(B132,1),".",RIGHT(B132,LEN(B132)-FIND(" ",B132)))</f>
        <v>2018-B.Gabbert</v>
      </c>
      <c r="H132" t="str">
        <f>CONCATENATE((A132-1),"-",LEFT(B132,1),".",RIGHT(B132,LEN(B132)-FIND(" ",B132)))</f>
        <v>2017-B.Gabbert</v>
      </c>
      <c r="I132" t="str">
        <f>CONCATENATE((A132+1),"-",LEFT(B132,1),".",RIGHT(B132,LEN(B132)-FIND(" ",B132)))</f>
        <v>2019-B.Gabbert</v>
      </c>
      <c r="J132" s="4">
        <v>12.1</v>
      </c>
      <c r="K132" s="4">
        <f>_xlfn.XLOOKUP(G132,CPOE!M:M,CPOE!K:K)</f>
        <v>-8</v>
      </c>
      <c r="L132" s="6">
        <f t="shared" si="16"/>
        <v>4.5999999999999996</v>
      </c>
      <c r="M132" s="3">
        <f>_xlfn.XLOOKUP(G132,CPOE!M:M,CPOE!F:F)</f>
        <v>-0.13600000000000001</v>
      </c>
      <c r="N132" s="6">
        <f t="shared" si="17"/>
        <v>7.0000000000000009</v>
      </c>
      <c r="O132" s="3">
        <f>_xlfn.XLOOKUP(G132,CPOE!M:M,CPOE!E:E)</f>
        <v>-0.02</v>
      </c>
      <c r="P132" s="6">
        <f t="shared" si="18"/>
        <v>3.5000000000000004</v>
      </c>
      <c r="Q132" s="6">
        <f>IF(ISNA(_xlfn.XLOOKUP(H132,G:G,P:P)),"",_xlfn.XLOOKUP(H132,G:G,P:P))</f>
        <v>4.2</v>
      </c>
      <c r="R132" s="6">
        <f t="shared" si="14"/>
        <v>-0.69999999999999973</v>
      </c>
      <c r="S132" s="3">
        <f t="shared" si="19"/>
        <v>-0.02</v>
      </c>
      <c r="T132" s="6">
        <f t="shared" si="20"/>
        <v>4.2</v>
      </c>
      <c r="U132" s="2">
        <f>_xlfn.XLOOKUP(G132,AV!Y:Y,AV!R:R)</f>
        <v>8</v>
      </c>
      <c r="V132" s="2">
        <f>_xlfn.XLOOKUP(G132,AV!Y:Y,AV!L:L)</f>
        <v>2</v>
      </c>
      <c r="W132" s="4">
        <f>V132/(F132/600)</f>
        <v>11.320754716981131</v>
      </c>
      <c r="X132" s="2">
        <v>0</v>
      </c>
      <c r="Y132" s="6">
        <f>X132/(F132/600)</f>
        <v>0</v>
      </c>
      <c r="Z132" s="6">
        <f t="shared" si="15"/>
        <v>3.9</v>
      </c>
      <c r="AA132">
        <f t="shared" si="21"/>
        <v>-123.39120000000001</v>
      </c>
      <c r="AB132" s="7">
        <f>AA132+Y132</f>
        <v>-123.39120000000001</v>
      </c>
      <c r="AC132" s="6">
        <f>_xlfn.PERCENTRANK.INC(AB:AB,AB132)*100</f>
        <v>1.5</v>
      </c>
    </row>
    <row r="133" spans="1:29" x14ac:dyDescent="0.2">
      <c r="A133">
        <v>2017</v>
      </c>
      <c r="B133" t="s">
        <v>6</v>
      </c>
      <c r="C133" t="s">
        <v>4</v>
      </c>
      <c r="D133" t="s">
        <v>7</v>
      </c>
      <c r="E133" s="2">
        <v>16</v>
      </c>
      <c r="F133">
        <v>655</v>
      </c>
      <c r="G133" t="str">
        <f>CONCATENATE((A133),"-",LEFT(B133,1),".",RIGHT(B133,LEN(B133)-FIND(" ",B133)))</f>
        <v>2017-R.Wilson</v>
      </c>
      <c r="H133" t="str">
        <f>CONCATENATE((A133-1),"-",LEFT(B133,1),".",RIGHT(B133,LEN(B133)-FIND(" ",B133)))</f>
        <v>2016-R.Wilson</v>
      </c>
      <c r="I133" t="str">
        <f>CONCATENATE((A133+1),"-",LEFT(B133,1),".",RIGHT(B133,LEN(B133)-FIND(" ",B133)))</f>
        <v>2018-R.Wilson</v>
      </c>
      <c r="J133" s="4">
        <v>80</v>
      </c>
      <c r="K133" s="4">
        <f>_xlfn.XLOOKUP(G133,CPOE!M:M,CPOE!K:K)</f>
        <v>4.5999999999999996</v>
      </c>
      <c r="L133" s="6">
        <f t="shared" si="16"/>
        <v>88.6</v>
      </c>
      <c r="M133" s="3">
        <f>_xlfn.XLOOKUP(G133,CPOE!M:M,CPOE!F:F)</f>
        <v>9.9000000000000005E-2</v>
      </c>
      <c r="N133" s="6">
        <f t="shared" si="17"/>
        <v>53.1</v>
      </c>
      <c r="O133" s="3">
        <f>_xlfn.XLOOKUP(G133,CPOE!M:M,CPOE!E:E)</f>
        <v>0.106</v>
      </c>
      <c r="P133" s="6">
        <f t="shared" si="18"/>
        <v>66</v>
      </c>
      <c r="Q133" s="6">
        <f>IF(ISNA(_xlfn.XLOOKUP(H133,G:G,P:P)),"",_xlfn.XLOOKUP(H133,G:G,P:P))</f>
        <v>66</v>
      </c>
      <c r="R133" s="6">
        <f t="shared" si="14"/>
        <v>0</v>
      </c>
      <c r="S133" s="3">
        <f t="shared" si="19"/>
        <v>0.106</v>
      </c>
      <c r="T133" s="6">
        <f t="shared" si="20"/>
        <v>63.2</v>
      </c>
      <c r="U133" s="2">
        <f>_xlfn.XLOOKUP(G133,AV!Y:Y,AV!R:R)</f>
        <v>6</v>
      </c>
      <c r="V133" s="2">
        <f>_xlfn.XLOOKUP(G133,AV!Y:Y,AV!L:L)</f>
        <v>15</v>
      </c>
      <c r="W133" s="4">
        <f>V133/(F133/600)</f>
        <v>13.740458015267176</v>
      </c>
      <c r="X133" s="2">
        <v>586</v>
      </c>
      <c r="Y133" s="6">
        <f>X133/(F133/600)</f>
        <v>536.79389312977105</v>
      </c>
      <c r="Z133" s="6">
        <f t="shared" si="15"/>
        <v>91.7</v>
      </c>
      <c r="AA133">
        <f t="shared" si="21"/>
        <v>653.97336000000007</v>
      </c>
      <c r="AB133" s="7">
        <f>AA133+Y133</f>
        <v>1190.7672531297712</v>
      </c>
      <c r="AC133" s="6">
        <f>_xlfn.PERCENTRANK.INC(AB:AB,AB133)*100</f>
        <v>85.5</v>
      </c>
    </row>
    <row r="134" spans="1:29" x14ac:dyDescent="0.2">
      <c r="A134">
        <v>2017</v>
      </c>
      <c r="B134" t="s">
        <v>24</v>
      </c>
      <c r="C134" t="s">
        <v>4</v>
      </c>
      <c r="D134" t="s">
        <v>25</v>
      </c>
      <c r="E134" s="2">
        <v>16</v>
      </c>
      <c r="F134">
        <v>628</v>
      </c>
      <c r="G134" t="str">
        <f>CONCATENATE((A134),"-",LEFT(B134,1),".",RIGHT(B134,LEN(B134)-FIND(" ",B134)))</f>
        <v>2017-M.Stafford</v>
      </c>
      <c r="H134" t="str">
        <f>CONCATENATE((A134-1),"-",LEFT(B134,1),".",RIGHT(B134,LEN(B134)-FIND(" ",B134)))</f>
        <v>2016-M.Stafford</v>
      </c>
      <c r="I134" t="str">
        <f>CONCATENATE((A134+1),"-",LEFT(B134,1),".",RIGHT(B134,LEN(B134)-FIND(" ",B134)))</f>
        <v>2018-M.Stafford</v>
      </c>
      <c r="J134" s="4">
        <v>79.2</v>
      </c>
      <c r="K134" s="4">
        <f>_xlfn.XLOOKUP(G134,CPOE!M:M,CPOE!K:K)</f>
        <v>0.6</v>
      </c>
      <c r="L134" s="6">
        <f t="shared" si="16"/>
        <v>55.400000000000006</v>
      </c>
      <c r="M134" s="3">
        <f>_xlfn.XLOOKUP(G134,CPOE!M:M,CPOE!F:F)</f>
        <v>0.112</v>
      </c>
      <c r="N134" s="6">
        <f t="shared" si="17"/>
        <v>58.9</v>
      </c>
      <c r="O134" s="3">
        <f>_xlfn.XLOOKUP(G134,CPOE!M:M,CPOE!E:E)</f>
        <v>8.8999999999999996E-2</v>
      </c>
      <c r="P134" s="6">
        <f t="shared" si="18"/>
        <v>56.999999999999993</v>
      </c>
      <c r="Q134" s="6">
        <f>IF(ISNA(_xlfn.XLOOKUP(H134,G:G,P:P)),"",_xlfn.XLOOKUP(H134,G:G,P:P))</f>
        <v>71.8</v>
      </c>
      <c r="R134" s="6">
        <f t="shared" ref="R134:R197" si="22">IF(ISERROR(P134-Q134),"",P134-Q134)</f>
        <v>-14.800000000000004</v>
      </c>
      <c r="S134" s="3">
        <f t="shared" si="19"/>
        <v>8.8999999999999996E-2</v>
      </c>
      <c r="T134" s="6">
        <f t="shared" si="20"/>
        <v>55.400000000000006</v>
      </c>
      <c r="U134" s="2">
        <f>_xlfn.XLOOKUP(G134,AV!Y:Y,AV!R:R)</f>
        <v>9</v>
      </c>
      <c r="V134" s="2">
        <f>_xlfn.XLOOKUP(G134,AV!Y:Y,AV!L:L)</f>
        <v>15</v>
      </c>
      <c r="W134" s="4">
        <f>V134/(F134/600)</f>
        <v>14.331210191082803</v>
      </c>
      <c r="X134" s="2">
        <v>98</v>
      </c>
      <c r="Y134" s="6">
        <f>X134/(F134/600)</f>
        <v>93.630573248407643</v>
      </c>
      <c r="Z134" s="6">
        <f t="shared" si="15"/>
        <v>37.1</v>
      </c>
      <c r="AA134">
        <f t="shared" si="21"/>
        <v>549.09083999999996</v>
      </c>
      <c r="AB134" s="7">
        <f>AA134+Y134</f>
        <v>642.72141324840754</v>
      </c>
      <c r="AC134" s="6">
        <f>_xlfn.PERCENTRANK.INC(AB:AB,AB134)*100</f>
        <v>45.7</v>
      </c>
    </row>
    <row r="135" spans="1:29" x14ac:dyDescent="0.2">
      <c r="A135">
        <v>2017</v>
      </c>
      <c r="B135" t="s">
        <v>16</v>
      </c>
      <c r="C135" t="s">
        <v>4</v>
      </c>
      <c r="D135" t="s">
        <v>53</v>
      </c>
      <c r="E135" s="2">
        <v>16</v>
      </c>
      <c r="F135">
        <v>622</v>
      </c>
      <c r="G135" t="str">
        <f>CONCATENATE((A135),"-",LEFT(B135,1),".",RIGHT(B135,LEN(B135)-FIND(" ",B135)))</f>
        <v>2017-T.Brady</v>
      </c>
      <c r="H135" t="str">
        <f>CONCATENATE((A135-1),"-",LEFT(B135,1),".",RIGHT(B135,LEN(B135)-FIND(" ",B135)))</f>
        <v>2016-T.Brady</v>
      </c>
      <c r="I135" t="str">
        <f>CONCATENATE((A135+1),"-",LEFT(B135,1),".",RIGHT(B135,LEN(B135)-FIND(" ",B135)))</f>
        <v>2018-T.Brady</v>
      </c>
      <c r="J135" s="4">
        <v>71</v>
      </c>
      <c r="K135" s="4">
        <f>_xlfn.XLOOKUP(G135,CPOE!M:M,CPOE!K:K)</f>
        <v>3.7</v>
      </c>
      <c r="L135" s="6">
        <f t="shared" si="16"/>
        <v>82.399999999999991</v>
      </c>
      <c r="M135" s="3">
        <f>_xlfn.XLOOKUP(G135,CPOE!M:M,CPOE!F:F)</f>
        <v>0.26100000000000001</v>
      </c>
      <c r="N135" s="6">
        <f t="shared" si="17"/>
        <v>93.300000000000011</v>
      </c>
      <c r="O135" s="3">
        <f>_xlfn.XLOOKUP(G135,CPOE!M:M,CPOE!E:E)</f>
        <v>0.16300000000000001</v>
      </c>
      <c r="P135" s="6">
        <f t="shared" si="18"/>
        <v>91.4</v>
      </c>
      <c r="Q135" s="6">
        <f>IF(ISNA(_xlfn.XLOOKUP(H135,G:G,P:P)),"",_xlfn.XLOOKUP(H135,G:G,P:P))</f>
        <v>96.399999999999991</v>
      </c>
      <c r="R135" s="6">
        <f t="shared" si="22"/>
        <v>-4.9999999999999858</v>
      </c>
      <c r="S135" s="3">
        <f t="shared" si="19"/>
        <v>0.16300000000000001</v>
      </c>
      <c r="T135" s="6">
        <f t="shared" si="20"/>
        <v>88.2</v>
      </c>
      <c r="U135" s="2">
        <f>_xlfn.XLOOKUP(G135,AV!Y:Y,AV!R:R)</f>
        <v>18</v>
      </c>
      <c r="V135" s="2">
        <f>_xlfn.XLOOKUP(G135,AV!Y:Y,AV!L:L)</f>
        <v>20</v>
      </c>
      <c r="W135" s="4">
        <f>V135/(F135/600)</f>
        <v>19.292604501607716</v>
      </c>
      <c r="X135" s="2">
        <v>28</v>
      </c>
      <c r="Y135" s="6">
        <f>X135/(F135/600)</f>
        <v>27.009646302250804</v>
      </c>
      <c r="Z135" s="6">
        <f t="shared" si="15"/>
        <v>13.600000000000001</v>
      </c>
      <c r="AA135">
        <f t="shared" si="21"/>
        <v>1005.6382800000001</v>
      </c>
      <c r="AB135" s="7">
        <f>AA135+Y135</f>
        <v>1032.6479263022509</v>
      </c>
      <c r="AC135" s="6">
        <f>_xlfn.PERCENTRANK.INC(AB:AB,AB135)*100</f>
        <v>80</v>
      </c>
    </row>
    <row r="136" spans="1:29" x14ac:dyDescent="0.2">
      <c r="A136">
        <v>2017</v>
      </c>
      <c r="B136" t="s">
        <v>117</v>
      </c>
      <c r="C136" t="s">
        <v>4</v>
      </c>
      <c r="D136" t="s">
        <v>41</v>
      </c>
      <c r="E136" s="2">
        <v>15</v>
      </c>
      <c r="F136">
        <v>607</v>
      </c>
      <c r="G136" t="str">
        <f>CONCATENATE((A136),"-",LEFT(B136,1),".",RIGHT(B136,LEN(B136)-FIND(" ",B136)))</f>
        <v>2017-E.Manning</v>
      </c>
      <c r="H136" t="str">
        <f>CONCATENATE((A136-1),"-",LEFT(B136,1),".",RIGHT(B136,LEN(B136)-FIND(" ",B136)))</f>
        <v>2016-E.Manning</v>
      </c>
      <c r="I136" t="str">
        <f>CONCATENATE((A136+1),"-",LEFT(B136,1),".",RIGHT(B136,LEN(B136)-FIND(" ",B136)))</f>
        <v>2018-E.Manning</v>
      </c>
      <c r="J136" s="4">
        <v>15.6</v>
      </c>
      <c r="K136" s="4">
        <f>_xlfn.XLOOKUP(G136,CPOE!M:M,CPOE!K:K)</f>
        <v>-3.6</v>
      </c>
      <c r="L136" s="6">
        <f t="shared" si="16"/>
        <v>18.7</v>
      </c>
      <c r="M136" s="3">
        <f>_xlfn.XLOOKUP(G136,CPOE!M:M,CPOE!F:F)</f>
        <v>-7.2999999999999995E-2</v>
      </c>
      <c r="N136" s="6">
        <f t="shared" si="17"/>
        <v>12.8</v>
      </c>
      <c r="O136" s="3">
        <f>_xlfn.XLOOKUP(G136,CPOE!M:M,CPOE!E:E)</f>
        <v>8.0000000000000002E-3</v>
      </c>
      <c r="P136" s="6">
        <f t="shared" si="18"/>
        <v>11.700000000000001</v>
      </c>
      <c r="Q136" s="6">
        <f>IF(ISNA(_xlfn.XLOOKUP(H136,G:G,P:P)),"",_xlfn.XLOOKUP(H136,G:G,P:P))</f>
        <v>32</v>
      </c>
      <c r="R136" s="6">
        <f t="shared" si="22"/>
        <v>-20.299999999999997</v>
      </c>
      <c r="S136" s="3">
        <f t="shared" si="19"/>
        <v>8.0000000000000002E-3</v>
      </c>
      <c r="T136" s="6">
        <f t="shared" si="20"/>
        <v>11.700000000000001</v>
      </c>
      <c r="U136" s="2">
        <f>_xlfn.XLOOKUP(G136,AV!Y:Y,AV!R:R)</f>
        <v>14</v>
      </c>
      <c r="V136" s="2">
        <f>_xlfn.XLOOKUP(G136,AV!Y:Y,AV!L:L)</f>
        <v>7</v>
      </c>
      <c r="W136" s="4">
        <f>V136/(F136/600)</f>
        <v>6.9192751235584842</v>
      </c>
      <c r="X136" s="2">
        <v>26</v>
      </c>
      <c r="Y136" s="6">
        <f>X136/(F136/600)</f>
        <v>25.700164744645797</v>
      </c>
      <c r="Z136" s="6">
        <f t="shared" si="15"/>
        <v>12.5</v>
      </c>
      <c r="AA136">
        <f t="shared" si="21"/>
        <v>49.356480000000005</v>
      </c>
      <c r="AB136" s="7">
        <f>AA136+Y136</f>
        <v>75.056644744645808</v>
      </c>
      <c r="AC136" s="6">
        <f>_xlfn.PERCENTRANK.INC(AB:AB,AB136)*100</f>
        <v>6.2</v>
      </c>
    </row>
    <row r="137" spans="1:29" x14ac:dyDescent="0.2">
      <c r="A137">
        <v>2017</v>
      </c>
      <c r="B137" t="s">
        <v>26</v>
      </c>
      <c r="C137" t="s">
        <v>4</v>
      </c>
      <c r="D137" t="s">
        <v>68</v>
      </c>
      <c r="E137" s="2">
        <v>16</v>
      </c>
      <c r="F137">
        <v>606</v>
      </c>
      <c r="G137" t="str">
        <f>CONCATENATE((A137),"-",LEFT(B137,1),".",RIGHT(B137,LEN(B137)-FIND(" ",B137)))</f>
        <v>2017-K.Cousins</v>
      </c>
      <c r="H137" t="str">
        <f>CONCATENATE((A137-1),"-",LEFT(B137,1),".",RIGHT(B137,LEN(B137)-FIND(" ",B137)))</f>
        <v>2016-K.Cousins</v>
      </c>
      <c r="I137" t="str">
        <f>CONCATENATE((A137+1),"-",LEFT(B137,1),".",RIGHT(B137,LEN(B137)-FIND(" ",B137)))</f>
        <v>2018-K.Cousins</v>
      </c>
      <c r="J137" s="4">
        <v>73.400000000000006</v>
      </c>
      <c r="K137" s="4">
        <f>_xlfn.XLOOKUP(G137,CPOE!M:M,CPOE!K:K)</f>
        <v>0.8</v>
      </c>
      <c r="L137" s="6">
        <f t="shared" si="16"/>
        <v>57.8</v>
      </c>
      <c r="M137" s="3">
        <f>_xlfn.XLOOKUP(G137,CPOE!M:M,CPOE!F:F)</f>
        <v>8.2000000000000003E-2</v>
      </c>
      <c r="N137" s="6">
        <f t="shared" si="17"/>
        <v>46.800000000000004</v>
      </c>
      <c r="O137" s="3">
        <f>_xlfn.XLOOKUP(G137,CPOE!M:M,CPOE!E:E)</f>
        <v>7.9000000000000001E-2</v>
      </c>
      <c r="P137" s="6">
        <f t="shared" si="18"/>
        <v>51.1</v>
      </c>
      <c r="Q137" s="6">
        <f>IF(ISNA(_xlfn.XLOOKUP(H137,G:G,P:P)),"",_xlfn.XLOOKUP(H137,G:G,P:P))</f>
        <v>89.8</v>
      </c>
      <c r="R137" s="6">
        <f t="shared" si="22"/>
        <v>-38.699999999999996</v>
      </c>
      <c r="S137" s="3">
        <f t="shared" si="19"/>
        <v>7.9000000000000001E-2</v>
      </c>
      <c r="T137" s="6">
        <f t="shared" si="20"/>
        <v>50</v>
      </c>
      <c r="U137" s="2">
        <f>_xlfn.XLOOKUP(G137,AV!Y:Y,AV!R:R)</f>
        <v>6</v>
      </c>
      <c r="V137" s="2">
        <f>_xlfn.XLOOKUP(G137,AV!Y:Y,AV!L:L)</f>
        <v>12</v>
      </c>
      <c r="W137" s="4">
        <f>V137/(F137/600)</f>
        <v>11.881188118811881</v>
      </c>
      <c r="X137" s="2">
        <v>179</v>
      </c>
      <c r="Y137" s="6">
        <f>X137/(F137/600)</f>
        <v>177.22772277227722</v>
      </c>
      <c r="Z137" s="6">
        <f t="shared" si="15"/>
        <v>53.1</v>
      </c>
      <c r="AA137">
        <f t="shared" si="21"/>
        <v>487.39524000000006</v>
      </c>
      <c r="AB137" s="7">
        <f>AA137+Y137</f>
        <v>664.62296277227733</v>
      </c>
      <c r="AC137" s="6">
        <f>_xlfn.PERCENTRANK.INC(AB:AB,AB137)*100</f>
        <v>47.599999999999994</v>
      </c>
    </row>
    <row r="138" spans="1:29" x14ac:dyDescent="0.2">
      <c r="A138">
        <v>2017</v>
      </c>
      <c r="B138" t="s">
        <v>32</v>
      </c>
      <c r="C138" t="s">
        <v>4</v>
      </c>
      <c r="D138" t="s">
        <v>11</v>
      </c>
      <c r="E138" s="2">
        <v>16</v>
      </c>
      <c r="F138">
        <v>596</v>
      </c>
      <c r="G138" t="str">
        <f>CONCATENATE((A138),"-",LEFT(B138,1),".",RIGHT(B138,LEN(B138)-FIND(" ",B138)))</f>
        <v>2017-P.Rivers</v>
      </c>
      <c r="H138" t="str">
        <f>CONCATENATE((A138-1),"-",LEFT(B138,1),".",RIGHT(B138,LEN(B138)-FIND(" ",B138)))</f>
        <v>2016-P.Rivers</v>
      </c>
      <c r="I138" t="str">
        <f>CONCATENATE((A138+1),"-",LEFT(B138,1),".",RIGHT(B138,LEN(B138)-FIND(" ",B138)))</f>
        <v>2018-P.Rivers</v>
      </c>
      <c r="J138" s="4">
        <v>67.900000000000006</v>
      </c>
      <c r="K138" s="4">
        <f>_xlfn.XLOOKUP(G138,CPOE!M:M,CPOE!K:K)</f>
        <v>1</v>
      </c>
      <c r="L138" s="6">
        <f t="shared" si="16"/>
        <v>60.5</v>
      </c>
      <c r="M138" s="3">
        <f>_xlfn.XLOOKUP(G138,CPOE!M:M,CPOE!F:F)</f>
        <v>0.222</v>
      </c>
      <c r="N138" s="6">
        <f t="shared" si="17"/>
        <v>86.7</v>
      </c>
      <c r="O138" s="3">
        <f>_xlfn.XLOOKUP(G138,CPOE!M:M,CPOE!E:E)</f>
        <v>0.13300000000000001</v>
      </c>
      <c r="P138" s="6">
        <f t="shared" si="18"/>
        <v>82</v>
      </c>
      <c r="Q138" s="6">
        <f>IF(ISNA(_xlfn.XLOOKUP(H138,G:G,P:P)),"",_xlfn.XLOOKUP(H138,G:G,P:P))</f>
        <v>62.8</v>
      </c>
      <c r="R138" s="6">
        <f t="shared" si="22"/>
        <v>19.200000000000003</v>
      </c>
      <c r="S138" s="3">
        <f t="shared" si="19"/>
        <v>0.13300000000000001</v>
      </c>
      <c r="T138" s="6">
        <f t="shared" si="20"/>
        <v>77.7</v>
      </c>
      <c r="U138" s="2">
        <f>_xlfn.XLOOKUP(G138,AV!Y:Y,AV!R:R)</f>
        <v>14</v>
      </c>
      <c r="V138" s="2">
        <f>_xlfn.XLOOKUP(G138,AV!Y:Y,AV!L:L)</f>
        <v>13</v>
      </c>
      <c r="W138" s="4">
        <f>V138/(F138/600)</f>
        <v>13.087248322147651</v>
      </c>
      <c r="X138" s="2">
        <v>-2</v>
      </c>
      <c r="Y138" s="6">
        <f>X138/(F138/600)</f>
        <v>-2.0134228187919465</v>
      </c>
      <c r="Z138" s="6">
        <f t="shared" si="15"/>
        <v>3.5000000000000004</v>
      </c>
      <c r="AA138">
        <f t="shared" si="21"/>
        <v>820.55148000000008</v>
      </c>
      <c r="AB138" s="7">
        <f>AA138+Y138</f>
        <v>818.53805718120816</v>
      </c>
      <c r="AC138" s="6">
        <f>_xlfn.PERCENTRANK.INC(AB:AB,AB138)*100</f>
        <v>62.5</v>
      </c>
    </row>
    <row r="139" spans="1:29" x14ac:dyDescent="0.2">
      <c r="A139">
        <v>2017</v>
      </c>
      <c r="B139" t="s">
        <v>20</v>
      </c>
      <c r="C139" t="s">
        <v>4</v>
      </c>
      <c r="D139" t="s">
        <v>21</v>
      </c>
      <c r="E139" s="2">
        <v>15</v>
      </c>
      <c r="F139">
        <v>592</v>
      </c>
      <c r="G139" t="str">
        <f>CONCATENATE((A139),"-",LEFT(B139,1),".",RIGHT(B139,LEN(B139)-FIND(" ",B139)))</f>
        <v>2017-B.Roethlisberger</v>
      </c>
      <c r="H139" t="str">
        <f>CONCATENATE((A139-1),"-",LEFT(B139,1),".",RIGHT(B139,LEN(B139)-FIND(" ",B139)))</f>
        <v>2016-B.Roethlisberger</v>
      </c>
      <c r="I139" t="str">
        <f>CONCATENATE((A139+1),"-",LEFT(B139,1),".",RIGHT(B139,LEN(B139)-FIND(" ",B139)))</f>
        <v>2018-B.Roethlisberger</v>
      </c>
      <c r="J139" s="4">
        <v>64.400000000000006</v>
      </c>
      <c r="K139" s="4">
        <f>_xlfn.XLOOKUP(G139,CPOE!M:M,CPOE!K:K)</f>
        <v>2.9</v>
      </c>
      <c r="L139" s="6">
        <f t="shared" si="16"/>
        <v>77.7</v>
      </c>
      <c r="M139" s="3">
        <f>_xlfn.XLOOKUP(G139,CPOE!M:M,CPOE!F:F)</f>
        <v>0.191</v>
      </c>
      <c r="N139" s="6">
        <f t="shared" si="17"/>
        <v>78.900000000000006</v>
      </c>
      <c r="O139" s="3">
        <f>_xlfn.XLOOKUP(G139,CPOE!M:M,CPOE!E:E)</f>
        <v>0.13100000000000001</v>
      </c>
      <c r="P139" s="6">
        <f t="shared" si="18"/>
        <v>78.900000000000006</v>
      </c>
      <c r="Q139" s="6">
        <f>IF(ISNA(_xlfn.XLOOKUP(H139,G:G,P:P)),"",_xlfn.XLOOKUP(H139,G:G,P:P))</f>
        <v>80.800000000000011</v>
      </c>
      <c r="R139" s="6">
        <f t="shared" si="22"/>
        <v>-1.9000000000000057</v>
      </c>
      <c r="S139" s="3">
        <f t="shared" si="19"/>
        <v>0.13100000000000001</v>
      </c>
      <c r="T139" s="6">
        <f t="shared" si="20"/>
        <v>74.599999999999994</v>
      </c>
      <c r="U139" s="2">
        <f>_xlfn.XLOOKUP(G139,AV!Y:Y,AV!R:R)</f>
        <v>14</v>
      </c>
      <c r="V139" s="2">
        <f>_xlfn.XLOOKUP(G139,AV!Y:Y,AV!L:L)</f>
        <v>14</v>
      </c>
      <c r="W139" s="4">
        <f>V139/(F139/600)</f>
        <v>14.189189189189189</v>
      </c>
      <c r="X139" s="2">
        <v>47</v>
      </c>
      <c r="Y139" s="6">
        <f>X139/(F139/600)</f>
        <v>47.635135135135137</v>
      </c>
      <c r="Z139" s="6">
        <f t="shared" si="15"/>
        <v>21.8</v>
      </c>
      <c r="AA139">
        <f t="shared" si="21"/>
        <v>808.2123600000001</v>
      </c>
      <c r="AB139" s="7">
        <f>AA139+Y139</f>
        <v>855.8474951351352</v>
      </c>
      <c r="AC139" s="6">
        <f>_xlfn.PERCENTRANK.INC(AB:AB,AB139)*100</f>
        <v>66</v>
      </c>
    </row>
    <row r="140" spans="1:29" x14ac:dyDescent="0.2">
      <c r="A140">
        <v>2017</v>
      </c>
      <c r="B140" t="s">
        <v>76</v>
      </c>
      <c r="C140" t="s">
        <v>4</v>
      </c>
      <c r="D140" t="s">
        <v>47</v>
      </c>
      <c r="E140" s="2">
        <v>16</v>
      </c>
      <c r="F140">
        <v>583</v>
      </c>
      <c r="G140" t="str">
        <f>CONCATENATE((A140),"-",LEFT(B140,1),".",RIGHT(B140,LEN(B140)-FIND(" ",B140)))</f>
        <v>2017-J.Flacco</v>
      </c>
      <c r="H140" t="str">
        <f>CONCATENATE((A140-1),"-",LEFT(B140,1),".",RIGHT(B140,LEN(B140)-FIND(" ",B140)))</f>
        <v>2016-J.Flacco</v>
      </c>
      <c r="I140" t="str">
        <f>CONCATENATE((A140+1),"-",LEFT(B140,1),".",RIGHT(B140,LEN(B140)-FIND(" ",B140)))</f>
        <v>2018-J.Flacco</v>
      </c>
      <c r="J140" s="4">
        <v>20.3</v>
      </c>
      <c r="K140" s="4">
        <f>_xlfn.XLOOKUP(G140,CPOE!M:M,CPOE!K:K)</f>
        <v>-1.2</v>
      </c>
      <c r="L140" s="6">
        <f t="shared" si="16"/>
        <v>36.299999999999997</v>
      </c>
      <c r="M140" s="3">
        <f>_xlfn.XLOOKUP(G140,CPOE!M:M,CPOE!F:F)</f>
        <v>-3.5000000000000003E-2</v>
      </c>
      <c r="N140" s="6">
        <f t="shared" si="17"/>
        <v>18.3</v>
      </c>
      <c r="O140" s="3">
        <f>_xlfn.XLOOKUP(G140,CPOE!M:M,CPOE!E:E)</f>
        <v>2.8000000000000001E-2</v>
      </c>
      <c r="P140" s="6">
        <f t="shared" si="18"/>
        <v>22.6</v>
      </c>
      <c r="Q140" s="6">
        <f>IF(ISNA(_xlfn.XLOOKUP(H140,G:G,P:P)),"",_xlfn.XLOOKUP(H140,G:G,P:P))</f>
        <v>32</v>
      </c>
      <c r="R140" s="6">
        <f t="shared" si="22"/>
        <v>-9.3999999999999986</v>
      </c>
      <c r="S140" s="3">
        <f t="shared" si="19"/>
        <v>2.8000000000000001E-2</v>
      </c>
      <c r="T140" s="6">
        <f t="shared" si="20"/>
        <v>21.4</v>
      </c>
      <c r="U140" s="2">
        <f>_xlfn.XLOOKUP(G140,AV!Y:Y,AV!R:R)</f>
        <v>10</v>
      </c>
      <c r="V140" s="2">
        <f>_xlfn.XLOOKUP(G140,AV!Y:Y,AV!L:L)</f>
        <v>9</v>
      </c>
      <c r="W140" s="4">
        <f>V140/(F140/600)</f>
        <v>9.2624356775300178</v>
      </c>
      <c r="X140" s="2">
        <v>54</v>
      </c>
      <c r="Y140" s="6">
        <f>X140/(F140/600)</f>
        <v>55.5746140651801</v>
      </c>
      <c r="Z140" s="6">
        <f t="shared" si="15"/>
        <v>24.2</v>
      </c>
      <c r="AA140">
        <f t="shared" si="21"/>
        <v>172.74768</v>
      </c>
      <c r="AB140" s="7">
        <f>AA140+Y140</f>
        <v>228.3222940651801</v>
      </c>
      <c r="AC140" s="6">
        <f>_xlfn.PERCENTRANK.INC(AB:AB,AB140)*100</f>
        <v>13.200000000000001</v>
      </c>
    </row>
    <row r="141" spans="1:29" x14ac:dyDescent="0.2">
      <c r="A141">
        <v>2017</v>
      </c>
      <c r="B141" t="s">
        <v>67</v>
      </c>
      <c r="C141" t="s">
        <v>4</v>
      </c>
      <c r="D141" t="s">
        <v>13</v>
      </c>
      <c r="E141" s="2">
        <v>15</v>
      </c>
      <c r="F141">
        <v>575</v>
      </c>
      <c r="G141" t="str">
        <f>CONCATENATE((A141),"-",LEFT(B141,1),".",RIGHT(B141,LEN(B141)-FIND(" ",B141)))</f>
        <v>2017-A.Smith</v>
      </c>
      <c r="H141" t="str">
        <f>CONCATENATE((A141-1),"-",LEFT(B141,1),".",RIGHT(B141,LEN(B141)-FIND(" ",B141)))</f>
        <v>2016-A.Smith</v>
      </c>
      <c r="I141" t="str">
        <f>CONCATENATE((A141+1),"-",LEFT(B141,1),".",RIGHT(B141,LEN(B141)-FIND(" ",B141)))</f>
        <v>2018-A.Smith</v>
      </c>
      <c r="J141" s="4">
        <v>89.8</v>
      </c>
      <c r="K141" s="4">
        <f>_xlfn.XLOOKUP(G141,CPOE!M:M,CPOE!K:K)</f>
        <v>5</v>
      </c>
      <c r="L141" s="6">
        <f t="shared" si="16"/>
        <v>91</v>
      </c>
      <c r="M141" s="3">
        <f>_xlfn.XLOOKUP(G141,CPOE!M:M,CPOE!F:F)</f>
        <v>0.18099999999999999</v>
      </c>
      <c r="N141" s="6">
        <f t="shared" si="17"/>
        <v>75.7</v>
      </c>
      <c r="O141" s="3">
        <f>_xlfn.XLOOKUP(G141,CPOE!M:M,CPOE!E:E)</f>
        <v>0.13900000000000001</v>
      </c>
      <c r="P141" s="6">
        <f t="shared" si="18"/>
        <v>84.3</v>
      </c>
      <c r="Q141" s="6">
        <f>IF(ISNA(_xlfn.XLOOKUP(H141,G:G,P:P)),"",_xlfn.XLOOKUP(H141,G:G,P:P))</f>
        <v>62.8</v>
      </c>
      <c r="R141" s="6">
        <f t="shared" si="22"/>
        <v>21.5</v>
      </c>
      <c r="S141" s="3">
        <f t="shared" si="19"/>
        <v>0.13900000000000001</v>
      </c>
      <c r="T141" s="6">
        <f t="shared" si="20"/>
        <v>80</v>
      </c>
      <c r="U141" s="2">
        <f>_xlfn.XLOOKUP(G141,AV!Y:Y,AV!R:R)</f>
        <v>12</v>
      </c>
      <c r="V141" s="2">
        <f>_xlfn.XLOOKUP(G141,AV!Y:Y,AV!L:L)</f>
        <v>17</v>
      </c>
      <c r="W141" s="4">
        <f>V141/(F141/600)</f>
        <v>17.739130434782609</v>
      </c>
      <c r="X141" s="2">
        <v>355</v>
      </c>
      <c r="Y141" s="6">
        <f>X141/(F141/600)</f>
        <v>370.43478260869563</v>
      </c>
      <c r="Z141" s="6">
        <f t="shared" si="15"/>
        <v>80.400000000000006</v>
      </c>
      <c r="AA141">
        <f t="shared" si="21"/>
        <v>857.56884000000014</v>
      </c>
      <c r="AB141" s="7">
        <f>AA141+Y141</f>
        <v>1228.0036226086959</v>
      </c>
      <c r="AC141" s="6">
        <f>_xlfn.PERCENTRANK.INC(AB:AB,AB141)*100</f>
        <v>87.1</v>
      </c>
    </row>
    <row r="142" spans="1:29" x14ac:dyDescent="0.2">
      <c r="A142">
        <v>2017</v>
      </c>
      <c r="B142" t="s">
        <v>122</v>
      </c>
      <c r="C142" t="s">
        <v>4</v>
      </c>
      <c r="D142" t="s">
        <v>56</v>
      </c>
      <c r="E142" s="2">
        <v>16</v>
      </c>
      <c r="F142">
        <v>573</v>
      </c>
      <c r="G142" t="str">
        <f>CONCATENATE((A142),"-",LEFT(B142,1),".",RIGHT(B142,LEN(B142)-FIND(" ",B142)))</f>
        <v>2017-B.Bortles</v>
      </c>
      <c r="H142" t="str">
        <f>CONCATENATE((A142-1),"-",LEFT(B142,1),".",RIGHT(B142,LEN(B142)-FIND(" ",B142)))</f>
        <v>2016-B.Bortles</v>
      </c>
      <c r="I142" t="str">
        <f>CONCATENATE((A142+1),"-",LEFT(B142,1),".",RIGHT(B142,LEN(B142)-FIND(" ",B142)))</f>
        <v>2018-B.Bortles</v>
      </c>
      <c r="J142" s="4">
        <v>32.4</v>
      </c>
      <c r="K142" s="4">
        <f>_xlfn.XLOOKUP(G142,CPOE!M:M,CPOE!K:K)</f>
        <v>-3</v>
      </c>
      <c r="L142" s="6">
        <f t="shared" si="16"/>
        <v>21.8</v>
      </c>
      <c r="M142" s="3">
        <f>_xlfn.XLOOKUP(G142,CPOE!M:M,CPOE!F:F)</f>
        <v>0.123</v>
      </c>
      <c r="N142" s="6">
        <f t="shared" si="17"/>
        <v>62.1</v>
      </c>
      <c r="O142" s="3">
        <f>_xlfn.XLOOKUP(G142,CPOE!M:M,CPOE!E:E)</f>
        <v>7.2999999999999995E-2</v>
      </c>
      <c r="P142" s="6">
        <f t="shared" si="18"/>
        <v>46.800000000000004</v>
      </c>
      <c r="Q142" s="6">
        <f>IF(ISNA(_xlfn.XLOOKUP(H142,G:G,P:P)),"",_xlfn.XLOOKUP(H142,G:G,P:P))</f>
        <v>21.4</v>
      </c>
      <c r="R142" s="6">
        <f t="shared" si="22"/>
        <v>25.400000000000006</v>
      </c>
      <c r="S142" s="3">
        <f t="shared" si="19"/>
        <v>7.2999999999999995E-2</v>
      </c>
      <c r="T142" s="6">
        <f t="shared" si="20"/>
        <v>45.300000000000004</v>
      </c>
      <c r="U142" s="2">
        <f>_xlfn.XLOOKUP(G142,AV!Y:Y,AV!R:R)</f>
        <v>4</v>
      </c>
      <c r="V142" s="2">
        <f>_xlfn.XLOOKUP(G142,AV!Y:Y,AV!L:L)</f>
        <v>13</v>
      </c>
      <c r="W142" s="4">
        <f>V142/(F142/600)</f>
        <v>13.612565445026178</v>
      </c>
      <c r="X142" s="2">
        <v>322</v>
      </c>
      <c r="Y142" s="6">
        <f>X142/(F142/600)</f>
        <v>337.17277486910996</v>
      </c>
      <c r="Z142" s="6">
        <f t="shared" si="15"/>
        <v>78.5</v>
      </c>
      <c r="AA142">
        <f t="shared" si="21"/>
        <v>450.37788</v>
      </c>
      <c r="AB142" s="7">
        <f>AA142+Y142</f>
        <v>787.55065486910996</v>
      </c>
      <c r="AC142" s="6">
        <f>_xlfn.PERCENTRANK.INC(AB:AB,AB142)*100</f>
        <v>58.5</v>
      </c>
    </row>
    <row r="143" spans="1:29" x14ac:dyDescent="0.2">
      <c r="A143">
        <v>2017</v>
      </c>
      <c r="B143" t="s">
        <v>3</v>
      </c>
      <c r="C143" t="s">
        <v>4</v>
      </c>
      <c r="D143" t="s">
        <v>5</v>
      </c>
      <c r="E143" s="2">
        <v>16</v>
      </c>
      <c r="F143">
        <v>570</v>
      </c>
      <c r="G143" t="str">
        <f>CONCATENATE((A143),"-",LEFT(B143,1),".",RIGHT(B143,LEN(B143)-FIND(" ",B143)))</f>
        <v>2017-M.Ryan</v>
      </c>
      <c r="H143" t="str">
        <f>CONCATENATE((A143-1),"-",LEFT(B143,1),".",RIGHT(B143,LEN(B143)-FIND(" ",B143)))</f>
        <v>2016-M.Ryan</v>
      </c>
      <c r="I143" t="str">
        <f>CONCATENATE((A143+1),"-",LEFT(B143,1),".",RIGHT(B143,LEN(B143)-FIND(" ",B143)))</f>
        <v>2018-M.Ryan</v>
      </c>
      <c r="J143" s="4">
        <v>54.2</v>
      </c>
      <c r="K143" s="4">
        <f>_xlfn.XLOOKUP(G143,CPOE!M:M,CPOE!K:K)</f>
        <v>3</v>
      </c>
      <c r="L143" s="6">
        <f t="shared" si="16"/>
        <v>78.5</v>
      </c>
      <c r="M143" s="3">
        <f>_xlfn.XLOOKUP(G143,CPOE!M:M,CPOE!F:F)</f>
        <v>0.182</v>
      </c>
      <c r="N143" s="6">
        <f t="shared" si="17"/>
        <v>76.5</v>
      </c>
      <c r="O143" s="3">
        <f>_xlfn.XLOOKUP(G143,CPOE!M:M,CPOE!E:E)</f>
        <v>0.128</v>
      </c>
      <c r="P143" s="6">
        <f t="shared" si="18"/>
        <v>77.7</v>
      </c>
      <c r="Q143" s="6">
        <f>IF(ISNA(_xlfn.XLOOKUP(H143,G:G,P:P)),"",_xlfn.XLOOKUP(H143,G:G,P:P))</f>
        <v>99.2</v>
      </c>
      <c r="R143" s="6">
        <f t="shared" si="22"/>
        <v>-21.5</v>
      </c>
      <c r="S143" s="3">
        <f t="shared" si="19"/>
        <v>0.128</v>
      </c>
      <c r="T143" s="6">
        <f t="shared" si="20"/>
        <v>73</v>
      </c>
      <c r="U143" s="2">
        <f>_xlfn.XLOOKUP(G143,AV!Y:Y,AV!R:R)</f>
        <v>10</v>
      </c>
      <c r="V143" s="2">
        <f>_xlfn.XLOOKUP(G143,AV!Y:Y,AV!L:L)</f>
        <v>15</v>
      </c>
      <c r="W143" s="4">
        <f>V143/(F143/600)</f>
        <v>15.789473684210527</v>
      </c>
      <c r="X143" s="2">
        <v>143</v>
      </c>
      <c r="Y143" s="6">
        <f>X143/(F143/600)</f>
        <v>150.5263157894737</v>
      </c>
      <c r="Z143" s="6">
        <f t="shared" si="15"/>
        <v>49.6</v>
      </c>
      <c r="AA143">
        <f t="shared" si="21"/>
        <v>789.70368000000008</v>
      </c>
      <c r="AB143" s="7">
        <f>AA143+Y143</f>
        <v>940.22999578947383</v>
      </c>
      <c r="AC143" s="6">
        <f>_xlfn.PERCENTRANK.INC(AB:AB,AB143)*100</f>
        <v>73.400000000000006</v>
      </c>
    </row>
    <row r="144" spans="1:29" x14ac:dyDescent="0.2">
      <c r="A144">
        <v>2017</v>
      </c>
      <c r="B144" t="s">
        <v>127</v>
      </c>
      <c r="C144" t="s">
        <v>4</v>
      </c>
      <c r="D144" t="s">
        <v>37</v>
      </c>
      <c r="E144" s="2">
        <v>15</v>
      </c>
      <c r="F144">
        <v>563</v>
      </c>
      <c r="G144" t="str">
        <f>CONCATENATE((A144),"-",LEFT(B144,1),".",RIGHT(B144,LEN(B144)-FIND(" ",B144)))</f>
        <v>2017-D.Kizer</v>
      </c>
      <c r="H144" t="str">
        <f>CONCATENATE((A144-1),"-",LEFT(B144,1),".",RIGHT(B144,LEN(B144)-FIND(" ",B144)))</f>
        <v>2016-D.Kizer</v>
      </c>
      <c r="I144" t="str">
        <f>CONCATENATE((A144+1),"-",LEFT(B144,1),".",RIGHT(B144,LEN(B144)-FIND(" ",B144)))</f>
        <v>2018-D.Kizer</v>
      </c>
      <c r="J144" s="4">
        <v>3.9</v>
      </c>
      <c r="K144" s="4">
        <f>_xlfn.XLOOKUP(G144,CPOE!M:M,CPOE!K:K)</f>
        <v>-6.3</v>
      </c>
      <c r="L144" s="6">
        <f t="shared" si="16"/>
        <v>8.5</v>
      </c>
      <c r="M144" s="3">
        <f>_xlfn.XLOOKUP(G144,CPOE!M:M,CPOE!F:F)</f>
        <v>-0.10199999999999999</v>
      </c>
      <c r="N144" s="6">
        <f t="shared" si="17"/>
        <v>8.5</v>
      </c>
      <c r="O144" s="3">
        <f>_xlfn.XLOOKUP(G144,CPOE!M:M,CPOE!E:E)</f>
        <v>-0.01</v>
      </c>
      <c r="P144" s="6">
        <f t="shared" si="18"/>
        <v>5.4</v>
      </c>
      <c r="Q144" s="6" t="str">
        <f>IF(ISNA(_xlfn.XLOOKUP(H144,G:G,P:P)),"",_xlfn.XLOOKUP(H144,G:G,P:P))</f>
        <v/>
      </c>
      <c r="R144" s="6" t="str">
        <f t="shared" si="22"/>
        <v/>
      </c>
      <c r="S144" s="3">
        <f t="shared" si="19"/>
        <v>-1.43E-2</v>
      </c>
      <c r="T144" s="6">
        <f t="shared" si="20"/>
        <v>5</v>
      </c>
      <c r="U144" s="2">
        <f>_xlfn.XLOOKUP(G144,AV!Y:Y,AV!R:R)</f>
        <v>1</v>
      </c>
      <c r="V144" s="2">
        <f>_xlfn.XLOOKUP(G144,AV!Y:Y,AV!L:L)</f>
        <v>5</v>
      </c>
      <c r="W144" s="4">
        <f>V144/(F144/600)</f>
        <v>5.3285968028419184</v>
      </c>
      <c r="X144" s="2">
        <v>419</v>
      </c>
      <c r="Y144" s="6">
        <f>X144/(F144/600)</f>
        <v>446.53641207815275</v>
      </c>
      <c r="Z144" s="6">
        <f t="shared" si="15"/>
        <v>87.1</v>
      </c>
      <c r="AA144">
        <f t="shared" si="21"/>
        <v>-61.695600000000006</v>
      </c>
      <c r="AB144" s="7">
        <f>AA144+Y144</f>
        <v>384.84081207815274</v>
      </c>
      <c r="AC144" s="6">
        <f>_xlfn.PERCENTRANK.INC(AB:AB,AB144)*100</f>
        <v>26.1</v>
      </c>
    </row>
    <row r="145" spans="1:29" x14ac:dyDescent="0.2">
      <c r="A145">
        <v>2017</v>
      </c>
      <c r="B145" t="s">
        <v>54</v>
      </c>
      <c r="C145" t="s">
        <v>4</v>
      </c>
      <c r="D145" t="s">
        <v>55</v>
      </c>
      <c r="E145" s="2">
        <v>16</v>
      </c>
      <c r="F145">
        <v>562</v>
      </c>
      <c r="G145" t="str">
        <f>CONCATENATE((A145),"-",LEFT(B145,1),".",RIGHT(B145,LEN(B145)-FIND(" ",B145)))</f>
        <v>2017-D.Brees</v>
      </c>
      <c r="H145" t="str">
        <f>CONCATENATE((A145-1),"-",LEFT(B145,1),".",RIGHT(B145,LEN(B145)-FIND(" ",B145)))</f>
        <v>2016-D.Brees</v>
      </c>
      <c r="I145" t="str">
        <f>CONCATENATE((A145+1),"-",LEFT(B145,1),".",RIGHT(B145,LEN(B145)-FIND(" ",B145)))</f>
        <v>2018-D.Brees</v>
      </c>
      <c r="J145" s="4">
        <v>87.5</v>
      </c>
      <c r="K145" s="4">
        <f>_xlfn.XLOOKUP(G145,CPOE!M:M,CPOE!K:K)</f>
        <v>4.7</v>
      </c>
      <c r="L145" s="6">
        <f t="shared" si="16"/>
        <v>89.4</v>
      </c>
      <c r="M145" s="3">
        <f>_xlfn.XLOOKUP(G145,CPOE!M:M,CPOE!F:F)</f>
        <v>0.186</v>
      </c>
      <c r="N145" s="6">
        <f t="shared" si="17"/>
        <v>77.7</v>
      </c>
      <c r="O145" s="3">
        <f>_xlfn.XLOOKUP(G145,CPOE!M:M,CPOE!E:E)</f>
        <v>0.13900000000000001</v>
      </c>
      <c r="P145" s="6">
        <f t="shared" si="18"/>
        <v>84.3</v>
      </c>
      <c r="Q145" s="6">
        <f>IF(ISNA(_xlfn.XLOOKUP(H145,G:G,P:P)),"",_xlfn.XLOOKUP(H145,G:G,P:P))</f>
        <v>86.3</v>
      </c>
      <c r="R145" s="6">
        <f t="shared" si="22"/>
        <v>-2</v>
      </c>
      <c r="S145" s="3">
        <f t="shared" si="19"/>
        <v>0.13900000000000001</v>
      </c>
      <c r="T145" s="6">
        <f t="shared" si="20"/>
        <v>80</v>
      </c>
      <c r="U145" s="2">
        <f>_xlfn.XLOOKUP(G145,AV!Y:Y,AV!R:R)</f>
        <v>17</v>
      </c>
      <c r="V145" s="2">
        <f>_xlfn.XLOOKUP(G145,AV!Y:Y,AV!L:L)</f>
        <v>17</v>
      </c>
      <c r="W145" s="4">
        <f>V145/(F145/600)</f>
        <v>18.14946619217082</v>
      </c>
      <c r="X145" s="2">
        <v>12</v>
      </c>
      <c r="Y145" s="6">
        <f>X145/(F145/600)</f>
        <v>12.811387900355871</v>
      </c>
      <c r="Z145" s="6">
        <f t="shared" si="15"/>
        <v>7.8</v>
      </c>
      <c r="AA145">
        <f t="shared" si="21"/>
        <v>857.56884000000014</v>
      </c>
      <c r="AB145" s="7">
        <f>AA145+Y145</f>
        <v>870.38022790035598</v>
      </c>
      <c r="AC145" s="6">
        <f>_xlfn.PERCENTRANK.INC(AB:AB,AB145)*100</f>
        <v>67.900000000000006</v>
      </c>
    </row>
    <row r="146" spans="1:29" x14ac:dyDescent="0.2">
      <c r="A146">
        <v>2017</v>
      </c>
      <c r="B146" t="s">
        <v>103</v>
      </c>
      <c r="C146" t="s">
        <v>4</v>
      </c>
      <c r="D146" t="s">
        <v>33</v>
      </c>
      <c r="E146" s="2">
        <v>16</v>
      </c>
      <c r="F146">
        <v>561</v>
      </c>
      <c r="G146" t="str">
        <f>CONCATENATE((A146),"-",LEFT(B146,1),".",RIGHT(B146,LEN(B146)-FIND(" ",B146)))</f>
        <v>2017-J.Brissett</v>
      </c>
      <c r="H146" t="str">
        <f>CONCATENATE((A146-1),"-",LEFT(B146,1),".",RIGHT(B146,LEN(B146)-FIND(" ",B146)))</f>
        <v>2016-J.Brissett</v>
      </c>
      <c r="I146" t="str">
        <f>CONCATENATE((A146+1),"-",LEFT(B146,1),".",RIGHT(B146,LEN(B146)-FIND(" ",B146)))</f>
        <v>2018-J.Brissett</v>
      </c>
      <c r="J146" s="4">
        <v>26.1</v>
      </c>
      <c r="K146" s="4">
        <f>_xlfn.XLOOKUP(G146,CPOE!M:M,CPOE!K:K)</f>
        <v>-4.5</v>
      </c>
      <c r="L146" s="6">
        <f t="shared" si="16"/>
        <v>14.000000000000002</v>
      </c>
      <c r="M146" s="3">
        <f>_xlfn.XLOOKUP(G146,CPOE!M:M,CPOE!F:F)</f>
        <v>-2.8000000000000001E-2</v>
      </c>
      <c r="N146" s="6">
        <f t="shared" si="17"/>
        <v>20.3</v>
      </c>
      <c r="O146" s="3">
        <f>_xlfn.XLOOKUP(G146,CPOE!M:M,CPOE!E:E)</f>
        <v>1.2E-2</v>
      </c>
      <c r="P146" s="6">
        <f t="shared" si="18"/>
        <v>14.000000000000002</v>
      </c>
      <c r="Q146" s="6" t="str">
        <f>IF(ISNA(_xlfn.XLOOKUP(H146,G:G,P:P)),"",_xlfn.XLOOKUP(H146,G:G,P:P))</f>
        <v/>
      </c>
      <c r="R146" s="6" t="str">
        <f t="shared" si="22"/>
        <v/>
      </c>
      <c r="S146" s="3">
        <f t="shared" si="19"/>
        <v>1.7159999999999998E-2</v>
      </c>
      <c r="T146" s="6">
        <f t="shared" si="20"/>
        <v>15.2</v>
      </c>
      <c r="U146" s="2">
        <f>_xlfn.XLOOKUP(G146,AV!Y:Y,AV!R:R)</f>
        <v>2</v>
      </c>
      <c r="V146" s="2">
        <f>_xlfn.XLOOKUP(G146,AV!Y:Y,AV!L:L)</f>
        <v>11</v>
      </c>
      <c r="W146" s="4">
        <f>V146/(F146/600)</f>
        <v>11.76470588235294</v>
      </c>
      <c r="X146" s="2">
        <v>260</v>
      </c>
      <c r="Y146" s="6">
        <f>X146/(F146/600)</f>
        <v>278.07486631016042</v>
      </c>
      <c r="Z146" s="6">
        <f t="shared" si="15"/>
        <v>71</v>
      </c>
      <c r="AA146">
        <f t="shared" si="21"/>
        <v>74.034720000000007</v>
      </c>
      <c r="AB146" s="7">
        <f>AA146+Y146</f>
        <v>352.10958631016041</v>
      </c>
      <c r="AC146" s="6">
        <f>_xlfn.PERCENTRANK.INC(AB:AB,AB146)*100</f>
        <v>21.8</v>
      </c>
    </row>
    <row r="147" spans="1:29" x14ac:dyDescent="0.2">
      <c r="A147">
        <v>2017</v>
      </c>
      <c r="B147" t="s">
        <v>52</v>
      </c>
      <c r="C147" t="s">
        <v>4</v>
      </c>
      <c r="D147" t="s">
        <v>35</v>
      </c>
      <c r="E147" s="2">
        <v>16</v>
      </c>
      <c r="F147">
        <v>557</v>
      </c>
      <c r="G147" t="str">
        <f>CONCATENATE((A147),"-",LEFT(B147,1),".",RIGHT(B147,LEN(B147)-FIND(" ",B147)))</f>
        <v>2017-C.Newton</v>
      </c>
      <c r="H147" t="str">
        <f>CONCATENATE((A147-1),"-",LEFT(B147,1),".",RIGHT(B147,LEN(B147)-FIND(" ",B147)))</f>
        <v>2016-C.Newton</v>
      </c>
      <c r="I147" t="str">
        <f>CONCATENATE((A147+1),"-",LEFT(B147,1),".",RIGHT(B147,LEN(B147)-FIND(" ",B147)))</f>
        <v>2018-C.Newton</v>
      </c>
      <c r="J147" s="4">
        <v>18.7</v>
      </c>
      <c r="K147" s="4">
        <f>_xlfn.XLOOKUP(G147,CPOE!M:M,CPOE!K:K)</f>
        <v>-2.2999999999999998</v>
      </c>
      <c r="L147" s="6">
        <f t="shared" si="16"/>
        <v>27.700000000000003</v>
      </c>
      <c r="M147" s="3">
        <f>_xlfn.XLOOKUP(G147,CPOE!M:M,CPOE!F:F)</f>
        <v>7.0000000000000007E-2</v>
      </c>
      <c r="N147" s="6">
        <f t="shared" si="17"/>
        <v>44.5</v>
      </c>
      <c r="O147" s="3">
        <f>_xlfn.XLOOKUP(G147,CPOE!M:M,CPOE!E:E)</f>
        <v>5.7000000000000002E-2</v>
      </c>
      <c r="P147" s="6">
        <f t="shared" si="18"/>
        <v>40.6</v>
      </c>
      <c r="Q147" s="6">
        <f>IF(ISNA(_xlfn.XLOOKUP(H147,G:G,P:P)),"",_xlfn.XLOOKUP(H147,G:G,P:P))</f>
        <v>16.7</v>
      </c>
      <c r="R147" s="6">
        <f t="shared" si="22"/>
        <v>23.900000000000002</v>
      </c>
      <c r="S147" s="3">
        <f t="shared" si="19"/>
        <v>5.7000000000000002E-2</v>
      </c>
      <c r="T147" s="6">
        <f t="shared" si="20"/>
        <v>37.1</v>
      </c>
      <c r="U147" s="2">
        <f>_xlfn.XLOOKUP(G147,AV!Y:Y,AV!R:R)</f>
        <v>7</v>
      </c>
      <c r="V147" s="2">
        <f>_xlfn.XLOOKUP(G147,AV!Y:Y,AV!L:L)</f>
        <v>15</v>
      </c>
      <c r="W147" s="4">
        <f>V147/(F147/600)</f>
        <v>16.157989228007182</v>
      </c>
      <c r="X147" s="2">
        <v>754</v>
      </c>
      <c r="Y147" s="6">
        <f>X147/(F147/600)</f>
        <v>812.20825852782764</v>
      </c>
      <c r="Z147" s="6">
        <f t="shared" si="15"/>
        <v>97.6</v>
      </c>
      <c r="AA147">
        <f t="shared" si="21"/>
        <v>351.66492000000005</v>
      </c>
      <c r="AB147" s="7">
        <f>AA147+Y147</f>
        <v>1163.8731785278278</v>
      </c>
      <c r="AC147" s="6">
        <f>_xlfn.PERCENTRANK.INC(AB:AB,AB147)*100</f>
        <v>84.3</v>
      </c>
    </row>
    <row r="148" spans="1:29" x14ac:dyDescent="0.2">
      <c r="A148">
        <v>2017</v>
      </c>
      <c r="B148" t="s">
        <v>70</v>
      </c>
      <c r="C148" t="s">
        <v>4</v>
      </c>
      <c r="D148" t="s">
        <v>58</v>
      </c>
      <c r="E148" s="2">
        <v>16</v>
      </c>
      <c r="F148">
        <v>554</v>
      </c>
      <c r="G148" t="str">
        <f>CONCATENATE((A148),"-",LEFT(B148,1),".",RIGHT(B148,LEN(B148)-FIND(" ",B148)))</f>
        <v>2017-D.Prescott</v>
      </c>
      <c r="H148" t="str">
        <f>CONCATENATE((A148-1),"-",LEFT(B148,1),".",RIGHT(B148,LEN(B148)-FIND(" ",B148)))</f>
        <v>2016-D.Prescott</v>
      </c>
      <c r="I148" t="str">
        <f>CONCATENATE((A148+1),"-",LEFT(B148,1),".",RIGHT(B148,LEN(B148)-FIND(" ",B148)))</f>
        <v>2018-D.Prescott</v>
      </c>
      <c r="J148" s="4">
        <v>37.799999999999997</v>
      </c>
      <c r="K148" s="4">
        <f>_xlfn.XLOOKUP(G148,CPOE!M:M,CPOE!K:K)</f>
        <v>-0.2</v>
      </c>
      <c r="L148" s="6">
        <f t="shared" si="16"/>
        <v>46.800000000000004</v>
      </c>
      <c r="M148" s="3">
        <f>_xlfn.XLOOKUP(G148,CPOE!M:M,CPOE!F:F)</f>
        <v>7.0000000000000007E-2</v>
      </c>
      <c r="N148" s="6">
        <f t="shared" si="17"/>
        <v>44.5</v>
      </c>
      <c r="O148" s="3">
        <f>_xlfn.XLOOKUP(G148,CPOE!M:M,CPOE!E:E)</f>
        <v>6.8000000000000005E-2</v>
      </c>
      <c r="P148" s="6">
        <f t="shared" si="18"/>
        <v>45.300000000000004</v>
      </c>
      <c r="Q148" s="6">
        <f>IF(ISNA(_xlfn.XLOOKUP(H148,G:G,P:P)),"",_xlfn.XLOOKUP(H148,G:G,P:P))</f>
        <v>94.899999999999991</v>
      </c>
      <c r="R148" s="6">
        <f t="shared" si="22"/>
        <v>-49.599999999999987</v>
      </c>
      <c r="S148" s="3">
        <f t="shared" si="19"/>
        <v>9.7240000000000007E-2</v>
      </c>
      <c r="T148" s="6">
        <f t="shared" si="20"/>
        <v>59.699999999999996</v>
      </c>
      <c r="U148" s="2">
        <f>_xlfn.XLOOKUP(G148,AV!Y:Y,AV!R:R)</f>
        <v>2</v>
      </c>
      <c r="V148" s="2">
        <f>_xlfn.XLOOKUP(G148,AV!Y:Y,AV!L:L)</f>
        <v>13</v>
      </c>
      <c r="W148" s="4">
        <f>V148/(F148/600)</f>
        <v>14.079422382671479</v>
      </c>
      <c r="X148" s="2">
        <v>357</v>
      </c>
      <c r="Y148" s="6">
        <f>X148/(F148/600)</f>
        <v>386.64259927797832</v>
      </c>
      <c r="Z148" s="6">
        <f t="shared" si="15"/>
        <v>83.2</v>
      </c>
      <c r="AA148">
        <f t="shared" si="21"/>
        <v>419.53008000000005</v>
      </c>
      <c r="AB148" s="7">
        <f>AA148+Y148</f>
        <v>806.17267927797843</v>
      </c>
      <c r="AC148" s="6">
        <f>_xlfn.PERCENTRANK.INC(AB:AB,AB148)*100</f>
        <v>60.9</v>
      </c>
    </row>
    <row r="149" spans="1:29" x14ac:dyDescent="0.2">
      <c r="A149">
        <v>2017</v>
      </c>
      <c r="B149" t="s">
        <v>57</v>
      </c>
      <c r="C149" t="s">
        <v>4</v>
      </c>
      <c r="D149" t="s">
        <v>49</v>
      </c>
      <c r="E149" s="2">
        <v>16</v>
      </c>
      <c r="F149">
        <v>548</v>
      </c>
      <c r="G149" t="str">
        <f>CONCATENATE((A149),"-",LEFT(B149,1),".",RIGHT(B149,LEN(B149)-FIND(" ",B149)))</f>
        <v>2017-A.Dalton</v>
      </c>
      <c r="H149" t="str">
        <f>CONCATENATE((A149-1),"-",LEFT(B149,1),".",RIGHT(B149,LEN(B149)-FIND(" ",B149)))</f>
        <v>2016-A.Dalton</v>
      </c>
      <c r="I149" t="str">
        <f>CONCATENATE((A149+1),"-",LEFT(B149,1),".",RIGHT(B149,LEN(B149)-FIND(" ",B149)))</f>
        <v>2018-A.Dalton</v>
      </c>
      <c r="J149" s="4">
        <v>23.799999999999997</v>
      </c>
      <c r="K149" s="4">
        <f>_xlfn.XLOOKUP(G149,CPOE!M:M,CPOE!K:K)</f>
        <v>-1.7</v>
      </c>
      <c r="L149" s="6">
        <f t="shared" si="16"/>
        <v>32</v>
      </c>
      <c r="M149" s="3">
        <f>_xlfn.XLOOKUP(G149,CPOE!M:M,CPOE!F:F)</f>
        <v>-1.2E-2</v>
      </c>
      <c r="N149" s="6">
        <f t="shared" si="17"/>
        <v>23.400000000000002</v>
      </c>
      <c r="O149" s="3">
        <f>_xlfn.XLOOKUP(G149,CPOE!M:M,CPOE!E:E)</f>
        <v>3.2000000000000001E-2</v>
      </c>
      <c r="P149" s="6">
        <f t="shared" si="18"/>
        <v>26.1</v>
      </c>
      <c r="Q149" s="6">
        <f>IF(ISNA(_xlfn.XLOOKUP(H149,G:G,P:P)),"",_xlfn.XLOOKUP(H149,G:G,P:P))</f>
        <v>67.900000000000006</v>
      </c>
      <c r="R149" s="6">
        <f t="shared" si="22"/>
        <v>-41.800000000000004</v>
      </c>
      <c r="S149" s="3">
        <f t="shared" si="19"/>
        <v>3.2000000000000001E-2</v>
      </c>
      <c r="T149" s="6">
        <f t="shared" si="20"/>
        <v>24.2</v>
      </c>
      <c r="U149" s="2">
        <f>_xlfn.XLOOKUP(G149,AV!Y:Y,AV!R:R)</f>
        <v>7</v>
      </c>
      <c r="V149" s="2">
        <f>_xlfn.XLOOKUP(G149,AV!Y:Y,AV!L:L)</f>
        <v>11</v>
      </c>
      <c r="W149" s="4">
        <f>V149/(F149/600)</f>
        <v>12.043795620437956</v>
      </c>
      <c r="X149" s="2">
        <v>99</v>
      </c>
      <c r="Y149" s="6">
        <f>X149/(F149/600)</f>
        <v>108.39416058394161</v>
      </c>
      <c r="Z149" s="6">
        <f t="shared" si="15"/>
        <v>40.6</v>
      </c>
      <c r="AA149">
        <f t="shared" si="21"/>
        <v>197.42592000000002</v>
      </c>
      <c r="AB149" s="7">
        <f>AA149+Y149</f>
        <v>305.8200805839416</v>
      </c>
      <c r="AC149" s="6">
        <f>_xlfn.PERCENTRANK.INC(AB:AB,AB149)*100</f>
        <v>17.100000000000001</v>
      </c>
    </row>
    <row r="150" spans="1:29" x14ac:dyDescent="0.2">
      <c r="A150">
        <v>2017</v>
      </c>
      <c r="B150" t="s">
        <v>30</v>
      </c>
      <c r="C150" t="s">
        <v>4</v>
      </c>
      <c r="D150" t="s">
        <v>115</v>
      </c>
      <c r="E150" s="2">
        <v>15</v>
      </c>
      <c r="F150">
        <v>544</v>
      </c>
      <c r="G150" t="str">
        <f>CONCATENATE((A150),"-",LEFT(B150,1),".",RIGHT(B150,LEN(B150)-FIND(" ",B150)))</f>
        <v>2017-D.Carr</v>
      </c>
      <c r="H150" t="str">
        <f>CONCATENATE((A150-1),"-",LEFT(B150,1),".",RIGHT(B150,LEN(B150)-FIND(" ",B150)))</f>
        <v>2016-D.Carr</v>
      </c>
      <c r="I150" t="str">
        <f>CONCATENATE((A150+1),"-",LEFT(B150,1),".",RIGHT(B150,LEN(B150)-FIND(" ",B150)))</f>
        <v>2018-D.Carr</v>
      </c>
      <c r="J150" s="4">
        <v>55.000000000000007</v>
      </c>
      <c r="K150" s="4">
        <f>_xlfn.XLOOKUP(G150,CPOE!M:M,CPOE!K:K)</f>
        <v>-0.3</v>
      </c>
      <c r="L150" s="6">
        <f t="shared" si="16"/>
        <v>46</v>
      </c>
      <c r="M150" s="3">
        <f>_xlfn.XLOOKUP(G150,CPOE!M:M,CPOE!F:F)</f>
        <v>5.8000000000000003E-2</v>
      </c>
      <c r="N150" s="6">
        <f t="shared" si="17"/>
        <v>40.6</v>
      </c>
      <c r="O150" s="3">
        <f>_xlfn.XLOOKUP(G150,CPOE!M:M,CPOE!E:E)</f>
        <v>6.4000000000000001E-2</v>
      </c>
      <c r="P150" s="6">
        <f t="shared" si="18"/>
        <v>43.7</v>
      </c>
      <c r="Q150" s="6">
        <f>IF(ISNA(_xlfn.XLOOKUP(H150,G:G,P:P)),"",_xlfn.XLOOKUP(H150,G:G,P:P))</f>
        <v>61.3</v>
      </c>
      <c r="R150" s="6">
        <f t="shared" si="22"/>
        <v>-17.599999999999994</v>
      </c>
      <c r="S150" s="3">
        <f t="shared" si="19"/>
        <v>6.4000000000000001E-2</v>
      </c>
      <c r="T150" s="6">
        <f t="shared" si="20"/>
        <v>40.6</v>
      </c>
      <c r="U150" s="2">
        <f>_xlfn.XLOOKUP(G150,AV!Y:Y,AV!R:R)</f>
        <v>4</v>
      </c>
      <c r="V150" s="2">
        <f>_xlfn.XLOOKUP(G150,AV!Y:Y,AV!L:L)</f>
        <v>10</v>
      </c>
      <c r="W150" s="4">
        <f>V150/(F150/600)</f>
        <v>11.029411764705882</v>
      </c>
      <c r="X150" s="2">
        <v>66</v>
      </c>
      <c r="Y150" s="6">
        <f>X150/(F150/600)</f>
        <v>72.794117647058826</v>
      </c>
      <c r="Z150" s="6">
        <f t="shared" si="15"/>
        <v>30.4</v>
      </c>
      <c r="AA150">
        <f t="shared" si="21"/>
        <v>394.85184000000004</v>
      </c>
      <c r="AB150" s="7">
        <f>AA150+Y150</f>
        <v>467.64595764705888</v>
      </c>
      <c r="AC150" s="6">
        <f>_xlfn.PERCENTRANK.INC(AB:AB,AB150)*100</f>
        <v>31.2</v>
      </c>
    </row>
    <row r="151" spans="1:29" x14ac:dyDescent="0.2">
      <c r="A151">
        <v>2017</v>
      </c>
      <c r="B151" t="s">
        <v>105</v>
      </c>
      <c r="C151" t="s">
        <v>4</v>
      </c>
      <c r="D151" t="s">
        <v>27</v>
      </c>
      <c r="E151" s="2">
        <v>15</v>
      </c>
      <c r="F151">
        <v>522</v>
      </c>
      <c r="G151" t="str">
        <f>CONCATENATE((A151),"-",LEFT(B151,1),".",RIGHT(B151,LEN(B151)-FIND(" ",B151)))</f>
        <v>2017-C.Keenum</v>
      </c>
      <c r="H151" t="str">
        <f>CONCATENATE((A151-1),"-",LEFT(B151,1),".",RIGHT(B151,LEN(B151)-FIND(" ",B151)))</f>
        <v>2016-C.Keenum</v>
      </c>
      <c r="I151" t="str">
        <f>CONCATENATE((A151+1),"-",LEFT(B151,1),".",RIGHT(B151,LEN(B151)-FIND(" ",B151)))</f>
        <v>2018-C.Keenum</v>
      </c>
      <c r="J151" s="4">
        <v>79.600000000000009</v>
      </c>
      <c r="K151" s="4">
        <f>_xlfn.XLOOKUP(G151,CPOE!M:M,CPOE!K:K)</f>
        <v>3.6</v>
      </c>
      <c r="L151" s="6">
        <f t="shared" si="16"/>
        <v>81.599999999999994</v>
      </c>
      <c r="M151" s="3">
        <f>_xlfn.XLOOKUP(G151,CPOE!M:M,CPOE!F:F)</f>
        <v>0.18099999999999999</v>
      </c>
      <c r="N151" s="6">
        <f t="shared" si="17"/>
        <v>75.7</v>
      </c>
      <c r="O151" s="3">
        <f>_xlfn.XLOOKUP(G151,CPOE!M:M,CPOE!E:E)</f>
        <v>0.13100000000000001</v>
      </c>
      <c r="P151" s="6">
        <f t="shared" si="18"/>
        <v>78.900000000000006</v>
      </c>
      <c r="Q151" s="6">
        <f>IF(ISNA(_xlfn.XLOOKUP(H151,G:G,P:P)),"",_xlfn.XLOOKUP(H151,G:G,P:P))</f>
        <v>14.799999999999999</v>
      </c>
      <c r="R151" s="6">
        <f t="shared" si="22"/>
        <v>64.100000000000009</v>
      </c>
      <c r="S151" s="3">
        <f t="shared" si="19"/>
        <v>0.13100000000000001</v>
      </c>
      <c r="T151" s="6">
        <f t="shared" si="20"/>
        <v>74.599999999999994</v>
      </c>
      <c r="U151" s="2">
        <f>_xlfn.XLOOKUP(G151,AV!Y:Y,AV!R:R)</f>
        <v>5</v>
      </c>
      <c r="V151" s="2">
        <f>_xlfn.XLOOKUP(G151,AV!Y:Y,AV!L:L)</f>
        <v>14</v>
      </c>
      <c r="W151" s="4">
        <f>V151/(F151/600)</f>
        <v>16.091954022988507</v>
      </c>
      <c r="X151" s="2">
        <v>160</v>
      </c>
      <c r="Y151" s="6">
        <f>X151/(F151/600)</f>
        <v>183.90804597701148</v>
      </c>
      <c r="Z151" s="6">
        <f t="shared" si="15"/>
        <v>55.400000000000006</v>
      </c>
      <c r="AA151">
        <f t="shared" si="21"/>
        <v>808.2123600000001</v>
      </c>
      <c r="AB151" s="7">
        <f>AA151+Y151</f>
        <v>992.12040597701161</v>
      </c>
      <c r="AC151" s="6">
        <f>_xlfn.PERCENTRANK.INC(AB:AB,AB151)*100</f>
        <v>77.7</v>
      </c>
    </row>
    <row r="152" spans="1:29" x14ac:dyDescent="0.2">
      <c r="A152">
        <v>2017</v>
      </c>
      <c r="B152" t="s">
        <v>22</v>
      </c>
      <c r="C152" t="s">
        <v>4</v>
      </c>
      <c r="D152" t="s">
        <v>23</v>
      </c>
      <c r="E152" s="2">
        <v>15</v>
      </c>
      <c r="F152">
        <v>512</v>
      </c>
      <c r="G152" t="str">
        <f>CONCATENATE((A152),"-",LEFT(B152,1),".",RIGHT(B152,LEN(B152)-FIND(" ",B152)))</f>
        <v>2017-J.Goff</v>
      </c>
      <c r="H152" t="str">
        <f>CONCATENATE((A152-1),"-",LEFT(B152,1),".",RIGHT(B152,LEN(B152)-FIND(" ",B152)))</f>
        <v>2016-J.Goff</v>
      </c>
      <c r="I152" t="str">
        <f>CONCATENATE((A152+1),"-",LEFT(B152,1),".",RIGHT(B152,LEN(B152)-FIND(" ",B152)))</f>
        <v>2018-J.Goff</v>
      </c>
      <c r="J152" s="4">
        <v>85.9</v>
      </c>
      <c r="K152" s="4">
        <f>_xlfn.XLOOKUP(G152,CPOE!M:M,CPOE!K:K)</f>
        <v>-0.9</v>
      </c>
      <c r="L152" s="6">
        <f t="shared" si="16"/>
        <v>41</v>
      </c>
      <c r="M152" s="3">
        <f>_xlfn.XLOOKUP(G152,CPOE!M:M,CPOE!F:F)</f>
        <v>0.216</v>
      </c>
      <c r="N152" s="6">
        <f t="shared" si="17"/>
        <v>86.3</v>
      </c>
      <c r="O152" s="3">
        <f>_xlfn.XLOOKUP(G152,CPOE!M:M,CPOE!E:E)</f>
        <v>0.12</v>
      </c>
      <c r="P152" s="6">
        <f t="shared" si="18"/>
        <v>74.599999999999994</v>
      </c>
      <c r="Q152" s="6">
        <f>IF(ISNA(_xlfn.XLOOKUP(H152,G:G,P:P)),"",_xlfn.XLOOKUP(H152,G:G,P:P))</f>
        <v>2.2999999999999998</v>
      </c>
      <c r="R152" s="6">
        <f t="shared" si="22"/>
        <v>72.3</v>
      </c>
      <c r="S152" s="3">
        <f t="shared" si="19"/>
        <v>0.17159999999999997</v>
      </c>
      <c r="T152" s="6">
        <f t="shared" si="20"/>
        <v>92.100000000000009</v>
      </c>
      <c r="U152" s="2">
        <f>_xlfn.XLOOKUP(G152,AV!Y:Y,AV!R:R)</f>
        <v>2</v>
      </c>
      <c r="V152" s="2">
        <f>_xlfn.XLOOKUP(G152,AV!Y:Y,AV!L:L)</f>
        <v>15</v>
      </c>
      <c r="W152" s="4">
        <f>V152/(F152/600)</f>
        <v>17.578125</v>
      </c>
      <c r="X152" s="2">
        <v>51</v>
      </c>
      <c r="Y152" s="6">
        <f>X152/(F152/600)</f>
        <v>59.765624999999993</v>
      </c>
      <c r="Z152" s="6">
        <f t="shared" si="15"/>
        <v>25.7</v>
      </c>
      <c r="AA152">
        <f t="shared" si="21"/>
        <v>740.34720000000004</v>
      </c>
      <c r="AB152" s="7">
        <f>AA152+Y152</f>
        <v>800.11282500000004</v>
      </c>
      <c r="AC152" s="6">
        <f>_xlfn.PERCENTRANK.INC(AB:AB,AB152)*100</f>
        <v>59.699999999999996</v>
      </c>
    </row>
    <row r="153" spans="1:29" x14ac:dyDescent="0.2">
      <c r="A153">
        <v>2017</v>
      </c>
      <c r="B153" t="s">
        <v>92</v>
      </c>
      <c r="C153" t="s">
        <v>4</v>
      </c>
      <c r="D153" t="s">
        <v>19</v>
      </c>
      <c r="E153" s="2">
        <v>15</v>
      </c>
      <c r="F153">
        <v>509</v>
      </c>
      <c r="G153" t="str">
        <f>CONCATENATE((A153),"-",LEFT(B153,1),".",RIGHT(B153,LEN(B153)-FIND(" ",B153)))</f>
        <v>2017-T.Taylor</v>
      </c>
      <c r="H153" t="str">
        <f>CONCATENATE((A153-1),"-",LEFT(B153,1),".",RIGHT(B153,LEN(B153)-FIND(" ",B153)))</f>
        <v>2016-T.Taylor</v>
      </c>
      <c r="I153" t="str">
        <f>CONCATENATE((A153+1),"-",LEFT(B153,1),".",RIGHT(B153,LEN(B153)-FIND(" ",B153)))</f>
        <v>2018-T.Taylor</v>
      </c>
      <c r="J153" s="4">
        <v>31.2</v>
      </c>
      <c r="K153" s="4">
        <f>_xlfn.XLOOKUP(G153,CPOE!M:M,CPOE!K:K)</f>
        <v>1.3</v>
      </c>
      <c r="L153" s="6">
        <f t="shared" si="16"/>
        <v>64</v>
      </c>
      <c r="M153" s="3">
        <f>_xlfn.XLOOKUP(G153,CPOE!M:M,CPOE!F:F)</f>
        <v>6.3E-2</v>
      </c>
      <c r="N153" s="6">
        <f t="shared" si="17"/>
        <v>42.9</v>
      </c>
      <c r="O153" s="3">
        <f>_xlfn.XLOOKUP(G153,CPOE!M:M,CPOE!E:E)</f>
        <v>7.3999999999999996E-2</v>
      </c>
      <c r="P153" s="6">
        <f t="shared" si="18"/>
        <v>48</v>
      </c>
      <c r="Q153" s="6">
        <f>IF(ISNA(_xlfn.XLOOKUP(H153,G:G,P:P)),"",_xlfn.XLOOKUP(H153,G:G,P:P))</f>
        <v>56.599999999999994</v>
      </c>
      <c r="R153" s="6">
        <f t="shared" si="22"/>
        <v>-8.5999999999999943</v>
      </c>
      <c r="S153" s="3">
        <f t="shared" si="19"/>
        <v>7.3999999999999996E-2</v>
      </c>
      <c r="T153" s="6">
        <f t="shared" si="20"/>
        <v>46.400000000000006</v>
      </c>
      <c r="U153" s="2">
        <f>_xlfn.XLOOKUP(G153,AV!Y:Y,AV!R:R)</f>
        <v>7</v>
      </c>
      <c r="V153" s="2">
        <f>_xlfn.XLOOKUP(G153,AV!Y:Y,AV!L:L)</f>
        <v>11</v>
      </c>
      <c r="W153" s="4">
        <f>V153/(F153/600)</f>
        <v>12.966601178781925</v>
      </c>
      <c r="X153" s="2">
        <v>419</v>
      </c>
      <c r="Y153" s="6">
        <f>X153/(F153/600)</f>
        <v>493.90962671905697</v>
      </c>
      <c r="Z153" s="6">
        <f t="shared" si="15"/>
        <v>88.6</v>
      </c>
      <c r="AA153">
        <f t="shared" si="21"/>
        <v>456.54743999999999</v>
      </c>
      <c r="AB153" s="7">
        <f>AA153+Y153</f>
        <v>950.45706671905691</v>
      </c>
      <c r="AC153" s="6">
        <f>_xlfn.PERCENTRANK.INC(AB:AB,AB153)*100</f>
        <v>73.8</v>
      </c>
    </row>
    <row r="154" spans="1:29" x14ac:dyDescent="0.2">
      <c r="A154">
        <v>2017</v>
      </c>
      <c r="B154" t="s">
        <v>93</v>
      </c>
      <c r="C154" t="s">
        <v>4</v>
      </c>
      <c r="D154" t="s">
        <v>39</v>
      </c>
      <c r="E154" s="2">
        <v>15</v>
      </c>
      <c r="F154">
        <v>503</v>
      </c>
      <c r="G154" t="str">
        <f>CONCATENATE((A154),"-",LEFT(B154,1),".",RIGHT(B154,LEN(B154)-FIND(" ",B154)))</f>
        <v>2017-M.Mariota</v>
      </c>
      <c r="H154" t="str">
        <f>CONCATENATE((A154-1),"-",LEFT(B154,1),".",RIGHT(B154,LEN(B154)-FIND(" ",B154)))</f>
        <v>2016-M.Mariota</v>
      </c>
      <c r="I154" t="str">
        <f>CONCATENATE((A154+1),"-",LEFT(B154,1),".",RIGHT(B154,LEN(B154)-FIND(" ",B154)))</f>
        <v>2018-M.Mariota</v>
      </c>
      <c r="J154" s="4">
        <v>6.2</v>
      </c>
      <c r="K154" s="4">
        <f>_xlfn.XLOOKUP(G154,CPOE!M:M,CPOE!K:K)</f>
        <v>0.7</v>
      </c>
      <c r="L154" s="6">
        <f t="shared" si="16"/>
        <v>56.2</v>
      </c>
      <c r="M154" s="3">
        <f>_xlfn.XLOOKUP(G154,CPOE!M:M,CPOE!F:F)</f>
        <v>8.7999999999999995E-2</v>
      </c>
      <c r="N154" s="6">
        <f t="shared" si="17"/>
        <v>50.3</v>
      </c>
      <c r="O154" s="3">
        <f>_xlfn.XLOOKUP(G154,CPOE!M:M,CPOE!E:E)</f>
        <v>0.08</v>
      </c>
      <c r="P154" s="6">
        <f t="shared" si="18"/>
        <v>53.1</v>
      </c>
      <c r="Q154" s="6">
        <f>IF(ISNA(_xlfn.XLOOKUP(H154,G:G,P:P)),"",_xlfn.XLOOKUP(H154,G:G,P:P))</f>
        <v>72.2</v>
      </c>
      <c r="R154" s="6">
        <f t="shared" si="22"/>
        <v>-19.100000000000001</v>
      </c>
      <c r="S154" s="3">
        <f t="shared" si="19"/>
        <v>0.08</v>
      </c>
      <c r="T154" s="6">
        <f t="shared" si="20"/>
        <v>51.9</v>
      </c>
      <c r="U154" s="2">
        <f>_xlfn.XLOOKUP(G154,AV!Y:Y,AV!R:R)</f>
        <v>3</v>
      </c>
      <c r="V154" s="2">
        <f>_xlfn.XLOOKUP(G154,AV!Y:Y,AV!L:L)</f>
        <v>12</v>
      </c>
      <c r="W154" s="4">
        <f>V154/(F154/600)</f>
        <v>14.314115308151093</v>
      </c>
      <c r="X154" s="2">
        <v>312</v>
      </c>
      <c r="Y154" s="6">
        <f>X154/(F154/600)</f>
        <v>372.1669980119284</v>
      </c>
      <c r="Z154" s="6">
        <f t="shared" si="15"/>
        <v>81.2</v>
      </c>
      <c r="AA154">
        <f t="shared" si="21"/>
        <v>493.56480000000005</v>
      </c>
      <c r="AB154" s="7">
        <f>AA154+Y154</f>
        <v>865.7317980119285</v>
      </c>
      <c r="AC154" s="6">
        <f>_xlfn.PERCENTRANK.INC(AB:AB,AB154)*100</f>
        <v>67.5</v>
      </c>
    </row>
    <row r="155" spans="1:29" x14ac:dyDescent="0.2">
      <c r="A155">
        <v>2017</v>
      </c>
      <c r="B155" t="s">
        <v>42</v>
      </c>
      <c r="C155" t="s">
        <v>4</v>
      </c>
      <c r="D155" t="s">
        <v>43</v>
      </c>
      <c r="E155" s="2">
        <v>13</v>
      </c>
      <c r="F155">
        <v>502</v>
      </c>
      <c r="G155" t="str">
        <f>CONCATENATE((A155),"-",LEFT(B155,1),".",RIGHT(B155,LEN(B155)-FIND(" ",B155)))</f>
        <v>2017-C.Wentz</v>
      </c>
      <c r="H155" t="str">
        <f>CONCATENATE((A155-1),"-",LEFT(B155,1),".",RIGHT(B155,LEN(B155)-FIND(" ",B155)))</f>
        <v>2016-C.Wentz</v>
      </c>
      <c r="I155" t="str">
        <f>CONCATENATE((A155+1),"-",LEFT(B155,1),".",RIGHT(B155,LEN(B155)-FIND(" ",B155)))</f>
        <v>2018-C.Wentz</v>
      </c>
      <c r="J155" s="4">
        <v>82.399999999999991</v>
      </c>
      <c r="K155" s="4">
        <f>_xlfn.XLOOKUP(G155,CPOE!M:M,CPOE!K:K)</f>
        <v>0.5</v>
      </c>
      <c r="L155" s="6">
        <f t="shared" si="16"/>
        <v>54.6</v>
      </c>
      <c r="M155" s="3">
        <f>_xlfn.XLOOKUP(G155,CPOE!M:M,CPOE!F:F)</f>
        <v>0.25700000000000001</v>
      </c>
      <c r="N155" s="6">
        <f t="shared" si="17"/>
        <v>92.5</v>
      </c>
      <c r="O155" s="3">
        <f>_xlfn.XLOOKUP(G155,CPOE!M:M,CPOE!E:E)</f>
        <v>0.14299999999999999</v>
      </c>
      <c r="P155" s="6">
        <f t="shared" si="18"/>
        <v>85.9</v>
      </c>
      <c r="Q155" s="6">
        <f>IF(ISNA(_xlfn.XLOOKUP(H155,G:G,P:P)),"",_xlfn.XLOOKUP(H155,G:G,P:P))</f>
        <v>35.9</v>
      </c>
      <c r="R155" s="6">
        <f t="shared" si="22"/>
        <v>50.000000000000007</v>
      </c>
      <c r="S155" s="3">
        <f t="shared" si="19"/>
        <v>0.20448999999999998</v>
      </c>
      <c r="T155" s="6">
        <f t="shared" si="20"/>
        <v>97.2</v>
      </c>
      <c r="U155" s="2">
        <f>_xlfn.XLOOKUP(G155,AV!Y:Y,AV!R:R)</f>
        <v>2</v>
      </c>
      <c r="V155" s="2">
        <f>_xlfn.XLOOKUP(G155,AV!Y:Y,AV!L:L)</f>
        <v>13</v>
      </c>
      <c r="W155" s="4">
        <f>V155/(F155/600)</f>
        <v>15.53784860557769</v>
      </c>
      <c r="X155" s="2">
        <v>299</v>
      </c>
      <c r="Y155" s="6">
        <f>X155/(F155/600)</f>
        <v>357.37051792828686</v>
      </c>
      <c r="Z155" s="6">
        <f t="shared" si="15"/>
        <v>79.600000000000009</v>
      </c>
      <c r="AA155">
        <f t="shared" si="21"/>
        <v>882.24707999999998</v>
      </c>
      <c r="AB155" s="7">
        <f>AA155+Y155</f>
        <v>1239.6175979282868</v>
      </c>
      <c r="AC155" s="6">
        <f>_xlfn.PERCENTRANK.INC(AB:AB,AB155)*100</f>
        <v>88.2</v>
      </c>
    </row>
    <row r="156" spans="1:29" x14ac:dyDescent="0.2">
      <c r="A156">
        <v>2017</v>
      </c>
      <c r="B156" t="s">
        <v>101</v>
      </c>
      <c r="C156" t="s">
        <v>4</v>
      </c>
      <c r="D156" t="s">
        <v>17</v>
      </c>
      <c r="E156" s="2">
        <v>13</v>
      </c>
      <c r="F156">
        <v>500</v>
      </c>
      <c r="G156" t="str">
        <f>CONCATENATE((A156),"-",LEFT(B156,1),".",RIGHT(B156,LEN(B156)-FIND(" ",B156)))</f>
        <v>2017-J.Winston</v>
      </c>
      <c r="H156" t="str">
        <f>CONCATENATE((A156-1),"-",LEFT(B156,1),".",RIGHT(B156,LEN(B156)-FIND(" ",B156)))</f>
        <v>2016-J.Winston</v>
      </c>
      <c r="I156" t="str">
        <f>CONCATENATE((A156+1),"-",LEFT(B156,1),".",RIGHT(B156,LEN(B156)-FIND(" ",B156)))</f>
        <v>2018-J.Winston</v>
      </c>
      <c r="J156" s="4">
        <v>39</v>
      </c>
      <c r="K156" s="4">
        <f>_xlfn.XLOOKUP(G156,CPOE!M:M,CPOE!K:K)</f>
        <v>4.9000000000000004</v>
      </c>
      <c r="L156" s="6">
        <f t="shared" si="16"/>
        <v>90.600000000000009</v>
      </c>
      <c r="M156" s="3">
        <f>_xlfn.XLOOKUP(G156,CPOE!M:M,CPOE!F:F)</f>
        <v>0.128</v>
      </c>
      <c r="N156" s="6">
        <f t="shared" si="17"/>
        <v>64</v>
      </c>
      <c r="O156" s="3">
        <f>_xlfn.XLOOKUP(G156,CPOE!M:M,CPOE!E:E)</f>
        <v>0.11899999999999999</v>
      </c>
      <c r="P156" s="6">
        <f t="shared" si="18"/>
        <v>74.2</v>
      </c>
      <c r="Q156" s="6">
        <f>IF(ISNA(_xlfn.XLOOKUP(H156,G:G,P:P)),"",_xlfn.XLOOKUP(H156,G:G,P:P))</f>
        <v>61.3</v>
      </c>
      <c r="R156" s="6">
        <f t="shared" si="22"/>
        <v>12.900000000000006</v>
      </c>
      <c r="S156" s="3">
        <f t="shared" si="19"/>
        <v>0.11899999999999999</v>
      </c>
      <c r="T156" s="6">
        <f t="shared" si="20"/>
        <v>69.5</v>
      </c>
      <c r="U156" s="2">
        <f>_xlfn.XLOOKUP(G156,AV!Y:Y,AV!R:R)</f>
        <v>3</v>
      </c>
      <c r="V156" s="2">
        <f>_xlfn.XLOOKUP(G156,AV!Y:Y,AV!L:L)</f>
        <v>10</v>
      </c>
      <c r="W156" s="4">
        <f>V156/(F156/600)</f>
        <v>12</v>
      </c>
      <c r="X156" s="2">
        <v>135</v>
      </c>
      <c r="Y156" s="6">
        <f>X156/(F156/600)</f>
        <v>162</v>
      </c>
      <c r="Z156" s="6">
        <f t="shared" si="15"/>
        <v>51.1</v>
      </c>
      <c r="AA156">
        <f t="shared" si="21"/>
        <v>734.17764</v>
      </c>
      <c r="AB156" s="7">
        <f>AA156+Y156</f>
        <v>896.17764</v>
      </c>
      <c r="AC156" s="6">
        <f>_xlfn.PERCENTRANK.INC(AB:AB,AB156)*100</f>
        <v>71.399999999999991</v>
      </c>
    </row>
    <row r="157" spans="1:29" x14ac:dyDescent="0.2">
      <c r="A157">
        <v>2017</v>
      </c>
      <c r="B157" t="s">
        <v>128</v>
      </c>
      <c r="C157" t="s">
        <v>4</v>
      </c>
      <c r="D157" t="s">
        <v>65</v>
      </c>
      <c r="E157" s="2">
        <v>14</v>
      </c>
      <c r="F157">
        <v>456</v>
      </c>
      <c r="G157" t="str">
        <f>CONCATENATE((A157),"-",LEFT(B157,1),".",RIGHT(B157,LEN(B157)-FIND(" ",B157)))</f>
        <v>2017-J.Cutler</v>
      </c>
      <c r="H157" t="str">
        <f>CONCATENATE((A157-1),"-",LEFT(B157,1),".",RIGHT(B157,LEN(B157)-FIND(" ",B157)))</f>
        <v>2016-J.Cutler</v>
      </c>
      <c r="I157" t="str">
        <f>CONCATENATE((A157+1),"-",LEFT(B157,1),".",RIGHT(B157,LEN(B157)-FIND(" ",B157)))</f>
        <v>2018-J.Cutler</v>
      </c>
      <c r="J157" s="4">
        <v>20.7</v>
      </c>
      <c r="K157" s="4">
        <f>_xlfn.XLOOKUP(G157,CPOE!M:M,CPOE!K:K)</f>
        <v>-0.4</v>
      </c>
      <c r="L157" s="6">
        <f t="shared" si="16"/>
        <v>45.300000000000004</v>
      </c>
      <c r="M157" s="3">
        <f>_xlfn.XLOOKUP(G157,CPOE!M:M,CPOE!F:F)</f>
        <v>-1.4999999999999999E-2</v>
      </c>
      <c r="N157" s="6">
        <f t="shared" si="17"/>
        <v>22.6</v>
      </c>
      <c r="O157" s="3">
        <f>_xlfn.XLOOKUP(G157,CPOE!M:M,CPOE!E:E)</f>
        <v>3.7999999999999999E-2</v>
      </c>
      <c r="P157" s="6">
        <f t="shared" si="18"/>
        <v>29.599999999999998</v>
      </c>
      <c r="Q157" s="6">
        <f>IF(ISNA(_xlfn.XLOOKUP(H157,G:G,P:P)),"",_xlfn.XLOOKUP(H157,G:G,P:P))</f>
        <v>13.200000000000001</v>
      </c>
      <c r="R157" s="6">
        <f t="shared" si="22"/>
        <v>16.399999999999999</v>
      </c>
      <c r="S157" s="3">
        <f t="shared" si="19"/>
        <v>3.7999999999999999E-2</v>
      </c>
      <c r="T157" s="6">
        <f t="shared" si="20"/>
        <v>26.5</v>
      </c>
      <c r="U157" s="2">
        <f>_xlfn.XLOOKUP(G157,AV!Y:Y,AV!R:R)</f>
        <v>12</v>
      </c>
      <c r="V157" s="2">
        <f>_xlfn.XLOOKUP(G157,AV!Y:Y,AV!L:L)</f>
        <v>6</v>
      </c>
      <c r="W157" s="4">
        <f>V157/(F157/600)</f>
        <v>7.8947368421052628</v>
      </c>
      <c r="X157" s="2">
        <v>32</v>
      </c>
      <c r="Y157" s="6">
        <f>X157/(F157/600)</f>
        <v>42.10526315789474</v>
      </c>
      <c r="Z157" s="6">
        <f t="shared" si="15"/>
        <v>20.3</v>
      </c>
      <c r="AA157">
        <f t="shared" si="21"/>
        <v>234.44328000000002</v>
      </c>
      <c r="AB157" s="7">
        <f>AA157+Y157</f>
        <v>276.54854315789476</v>
      </c>
      <c r="AC157" s="6">
        <f>_xlfn.PERCENTRANK.INC(AB:AB,AB157)*100</f>
        <v>16</v>
      </c>
    </row>
    <row r="158" spans="1:29" x14ac:dyDescent="0.2">
      <c r="A158">
        <v>2017</v>
      </c>
      <c r="B158" t="s">
        <v>125</v>
      </c>
      <c r="C158" t="s">
        <v>4</v>
      </c>
      <c r="D158" t="s">
        <v>51</v>
      </c>
      <c r="E158" s="2">
        <v>13</v>
      </c>
      <c r="F158">
        <v>455</v>
      </c>
      <c r="G158" t="str">
        <f>CONCATENATE((A158),"-",LEFT(B158,1),".",RIGHT(B158,LEN(B158)-FIND(" ",B158)))</f>
        <v>2017-J.McCown</v>
      </c>
      <c r="H158" t="str">
        <f>CONCATENATE((A158-1),"-",LEFT(B158,1),".",RIGHT(B158,LEN(B158)-FIND(" ",B158)))</f>
        <v>2016-J.McCown</v>
      </c>
      <c r="I158" t="str">
        <f>CONCATENATE((A158+1),"-",LEFT(B158,1),".",RIGHT(B158,LEN(B158)-FIND(" ",B158)))</f>
        <v>2018-J.McCown</v>
      </c>
      <c r="J158" s="4">
        <v>61.7</v>
      </c>
      <c r="K158" s="4">
        <f>_xlfn.XLOOKUP(G158,CPOE!M:M,CPOE!K:K)</f>
        <v>5.5</v>
      </c>
      <c r="L158" s="6">
        <f t="shared" si="16"/>
        <v>93.300000000000011</v>
      </c>
      <c r="M158" s="3">
        <f>_xlfn.XLOOKUP(G158,CPOE!M:M,CPOE!F:F)</f>
        <v>8.7999999999999995E-2</v>
      </c>
      <c r="N158" s="6">
        <f t="shared" si="17"/>
        <v>50.3</v>
      </c>
      <c r="O158" s="3">
        <f>_xlfn.XLOOKUP(G158,CPOE!M:M,CPOE!E:E)</f>
        <v>0.107</v>
      </c>
      <c r="P158" s="6">
        <f t="shared" si="18"/>
        <v>67.5</v>
      </c>
      <c r="Q158" s="6">
        <f>IF(ISNA(_xlfn.XLOOKUP(H158,G:G,P:P)),"",_xlfn.XLOOKUP(H158,G:G,P:P))</f>
        <v>6.2</v>
      </c>
      <c r="R158" s="6">
        <f t="shared" si="22"/>
        <v>61.3</v>
      </c>
      <c r="S158" s="3">
        <f t="shared" si="19"/>
        <v>0.107</v>
      </c>
      <c r="T158" s="6">
        <f t="shared" si="20"/>
        <v>64.400000000000006</v>
      </c>
      <c r="U158" s="2">
        <f>_xlfn.XLOOKUP(G158,AV!Y:Y,AV!R:R)</f>
        <v>15</v>
      </c>
      <c r="V158" s="2">
        <f>_xlfn.XLOOKUP(G158,AV!Y:Y,AV!L:L)</f>
        <v>9</v>
      </c>
      <c r="W158" s="4">
        <f>V158/(F158/600)</f>
        <v>11.868131868131869</v>
      </c>
      <c r="X158" s="2">
        <v>124</v>
      </c>
      <c r="Y158" s="6">
        <f>X158/(F158/600)</f>
        <v>163.51648351648353</v>
      </c>
      <c r="Z158" s="6">
        <f t="shared" si="15"/>
        <v>51.5</v>
      </c>
      <c r="AA158">
        <f t="shared" si="21"/>
        <v>660.14292</v>
      </c>
      <c r="AB158" s="7">
        <f>AA158+Y158</f>
        <v>823.65940351648351</v>
      </c>
      <c r="AC158" s="6">
        <f>_xlfn.PERCENTRANK.INC(AB:AB,AB158)*100</f>
        <v>62.8</v>
      </c>
    </row>
    <row r="159" spans="1:29" x14ac:dyDescent="0.2">
      <c r="A159">
        <v>2017</v>
      </c>
      <c r="B159" t="s">
        <v>129</v>
      </c>
      <c r="C159" t="s">
        <v>4</v>
      </c>
      <c r="D159" t="s">
        <v>45</v>
      </c>
      <c r="E159" s="2">
        <v>11</v>
      </c>
      <c r="F159">
        <v>406</v>
      </c>
      <c r="G159" t="str">
        <f>CONCATENATE((A159),"-",LEFT(B159,1),".",RIGHT(B159,LEN(B159)-FIND(" ",B159)))</f>
        <v>2017-T.Siemian</v>
      </c>
      <c r="H159" t="str">
        <f>CONCATENATE((A159-1),"-",LEFT(B159,1),".",RIGHT(B159,LEN(B159)-FIND(" ",B159)))</f>
        <v>2016-T.Siemian</v>
      </c>
      <c r="I159" t="str">
        <f>CONCATENATE((A159+1),"-",LEFT(B159,1),".",RIGHT(B159,LEN(B159)-FIND(" ",B159)))</f>
        <v>2018-T.Siemian</v>
      </c>
      <c r="J159" s="4">
        <v>21</v>
      </c>
      <c r="K159" s="4">
        <f>_xlfn.XLOOKUP(G159,CPOE!M:M,CPOE!K:K)</f>
        <v>-1.5</v>
      </c>
      <c r="L159" s="6">
        <f t="shared" si="16"/>
        <v>34.300000000000004</v>
      </c>
      <c r="M159" s="3">
        <f>_xlfn.XLOOKUP(G159,CPOE!M:M,CPOE!F:F)</f>
        <v>-0.03</v>
      </c>
      <c r="N159" s="6">
        <f t="shared" si="17"/>
        <v>19.100000000000001</v>
      </c>
      <c r="O159" s="3">
        <f>_xlfn.XLOOKUP(G159,CPOE!M:M,CPOE!E:E)</f>
        <v>2.8000000000000001E-2</v>
      </c>
      <c r="P159" s="6">
        <f t="shared" si="18"/>
        <v>22.6</v>
      </c>
      <c r="Q159" s="6">
        <f>IF(ISNA(_xlfn.XLOOKUP(H159,G:G,P:P)),"",_xlfn.XLOOKUP(H159,G:G,P:P))</f>
        <v>44.5</v>
      </c>
      <c r="R159" s="6">
        <f t="shared" si="22"/>
        <v>-21.9</v>
      </c>
      <c r="S159" s="3">
        <f t="shared" si="19"/>
        <v>2.8000000000000001E-2</v>
      </c>
      <c r="T159" s="6">
        <f t="shared" si="20"/>
        <v>21.4</v>
      </c>
      <c r="U159" s="2">
        <f>_xlfn.XLOOKUP(G159,AV!Y:Y,AV!R:R)</f>
        <v>3</v>
      </c>
      <c r="V159" s="2">
        <f>_xlfn.XLOOKUP(G159,AV!Y:Y,AV!L:L)</f>
        <v>4</v>
      </c>
      <c r="W159" s="4">
        <f>V159/(F159/600)</f>
        <v>5.9113300492610836</v>
      </c>
      <c r="X159" s="2">
        <v>127</v>
      </c>
      <c r="Y159" s="6">
        <f>X159/(F159/600)</f>
        <v>187.68472906403943</v>
      </c>
      <c r="Z159" s="6">
        <f t="shared" si="15"/>
        <v>56.599999999999994</v>
      </c>
      <c r="AA159">
        <f t="shared" si="21"/>
        <v>172.74768</v>
      </c>
      <c r="AB159" s="7">
        <f>AA159+Y159</f>
        <v>360.43240906403946</v>
      </c>
      <c r="AC159" s="6">
        <f>_xlfn.PERCENTRANK.INC(AB:AB,AB159)*100</f>
        <v>23.400000000000002</v>
      </c>
    </row>
    <row r="160" spans="1:29" x14ac:dyDescent="0.2">
      <c r="A160">
        <v>2017</v>
      </c>
      <c r="B160" t="s">
        <v>63</v>
      </c>
      <c r="C160" t="s">
        <v>4</v>
      </c>
      <c r="D160" t="s">
        <v>62</v>
      </c>
      <c r="E160" s="2">
        <v>12</v>
      </c>
      <c r="F160">
        <v>386</v>
      </c>
      <c r="G160" t="str">
        <f>CONCATENATE((A160),"-",LEFT(B160,1),".",RIGHT(B160,LEN(B160)-FIND(" ",B160)))</f>
        <v>2017-M.Trubisky</v>
      </c>
      <c r="H160" t="str">
        <f>CONCATENATE((A160-1),"-",LEFT(B160,1),".",RIGHT(B160,LEN(B160)-FIND(" ",B160)))</f>
        <v>2016-M.Trubisky</v>
      </c>
      <c r="I160" t="str">
        <f>CONCATENATE((A160+1),"-",LEFT(B160,1),".",RIGHT(B160,LEN(B160)-FIND(" ",B160)))</f>
        <v>2018-M.Trubisky</v>
      </c>
      <c r="J160" s="4">
        <v>21.4</v>
      </c>
      <c r="K160" s="4">
        <f>_xlfn.XLOOKUP(G160,CPOE!M:M,CPOE!K:K)</f>
        <v>-5.4</v>
      </c>
      <c r="L160" s="6">
        <f t="shared" si="16"/>
        <v>11.700000000000001</v>
      </c>
      <c r="M160" s="3">
        <f>_xlfn.XLOOKUP(G160,CPOE!M:M,CPOE!F:F)</f>
        <v>-7.6999999999999999E-2</v>
      </c>
      <c r="N160" s="6">
        <f t="shared" si="17"/>
        <v>12.5</v>
      </c>
      <c r="O160" s="3">
        <f>_xlfn.XLOOKUP(G160,CPOE!M:M,CPOE!E:E)</f>
        <v>-2E-3</v>
      </c>
      <c r="P160" s="6">
        <f t="shared" si="18"/>
        <v>8.2000000000000011</v>
      </c>
      <c r="Q160" s="6" t="str">
        <f>IF(ISNA(_xlfn.XLOOKUP(H160,G:G,P:P)),"",_xlfn.XLOOKUP(H160,G:G,P:P))</f>
        <v/>
      </c>
      <c r="R160" s="6" t="str">
        <f t="shared" si="22"/>
        <v/>
      </c>
      <c r="S160" s="3">
        <f t="shared" si="19"/>
        <v>-2.8600000000000001E-3</v>
      </c>
      <c r="T160" s="6">
        <f t="shared" si="20"/>
        <v>8.2000000000000011</v>
      </c>
      <c r="U160" s="2">
        <f>_xlfn.XLOOKUP(G160,AV!Y:Y,AV!R:R)</f>
        <v>1</v>
      </c>
      <c r="V160" s="2">
        <f>_xlfn.XLOOKUP(G160,AV!Y:Y,AV!L:L)</f>
        <v>7</v>
      </c>
      <c r="W160" s="4">
        <f>V160/(F160/600)</f>
        <v>10.880829015544041</v>
      </c>
      <c r="X160" s="2">
        <v>248</v>
      </c>
      <c r="Y160" s="6">
        <f>X160/(F160/600)</f>
        <v>385.49222797927462</v>
      </c>
      <c r="Z160" s="6">
        <f t="shared" si="15"/>
        <v>82.8</v>
      </c>
      <c r="AA160">
        <f t="shared" si="21"/>
        <v>-12.339120000000001</v>
      </c>
      <c r="AB160" s="7">
        <f>AA160+Y160</f>
        <v>373.15310797927464</v>
      </c>
      <c r="AC160" s="6">
        <f>_xlfn.PERCENTRANK.INC(AB:AB,AB160)*100</f>
        <v>25.7</v>
      </c>
    </row>
    <row r="161" spans="1:29" x14ac:dyDescent="0.2">
      <c r="A161">
        <v>2017</v>
      </c>
      <c r="B161" t="s">
        <v>130</v>
      </c>
      <c r="C161" t="s">
        <v>4</v>
      </c>
      <c r="D161" t="s">
        <v>29</v>
      </c>
      <c r="E161" s="2">
        <v>11</v>
      </c>
      <c r="F161">
        <v>368</v>
      </c>
      <c r="G161" t="str">
        <f>CONCATENATE((A161),"-",LEFT(B161,1),".",RIGHT(B161,LEN(B161)-FIND(" ",B161)))</f>
        <v>2017-B.Hundley</v>
      </c>
      <c r="H161" t="str">
        <f>CONCATENATE((A161-1),"-",LEFT(B161,1),".",RIGHT(B161,LEN(B161)-FIND(" ",B161)))</f>
        <v>2016-B.Hundley</v>
      </c>
      <c r="I161" t="str">
        <f>CONCATENATE((A161+1),"-",LEFT(B161,1),".",RIGHT(B161,LEN(B161)-FIND(" ",B161)))</f>
        <v>2018-B.Hundley</v>
      </c>
      <c r="J161" s="4">
        <v>16.7</v>
      </c>
      <c r="K161" s="4">
        <f>_xlfn.XLOOKUP(G161,CPOE!M:M,CPOE!K:K)</f>
        <v>-3</v>
      </c>
      <c r="L161" s="6">
        <f t="shared" si="16"/>
        <v>21.8</v>
      </c>
      <c r="M161" s="3">
        <f>_xlfn.XLOOKUP(G161,CPOE!M:M,CPOE!F:F)</f>
        <v>-0.108</v>
      </c>
      <c r="N161" s="6">
        <f t="shared" si="17"/>
        <v>8.2000000000000011</v>
      </c>
      <c r="O161" s="3">
        <f>_xlfn.XLOOKUP(G161,CPOE!M:M,CPOE!E:E)</f>
        <v>8.0000000000000002E-3</v>
      </c>
      <c r="P161" s="6">
        <f t="shared" si="18"/>
        <v>11.700000000000001</v>
      </c>
      <c r="Q161" s="6" t="str">
        <f>IF(ISNA(_xlfn.XLOOKUP(H161,G:G,P:P)),"",_xlfn.XLOOKUP(H161,G:G,P:P))</f>
        <v/>
      </c>
      <c r="R161" s="6" t="str">
        <f t="shared" si="22"/>
        <v/>
      </c>
      <c r="S161" s="3">
        <f t="shared" si="19"/>
        <v>1.1440000000000001E-2</v>
      </c>
      <c r="T161" s="6">
        <f t="shared" si="20"/>
        <v>13.600000000000001</v>
      </c>
      <c r="U161" s="2">
        <f>_xlfn.XLOOKUP(G161,AV!Y:Y,AV!R:R)</f>
        <v>2</v>
      </c>
      <c r="V161" s="2">
        <f>_xlfn.XLOOKUP(G161,AV!Y:Y,AV!L:L)</f>
        <v>5</v>
      </c>
      <c r="W161" s="4">
        <f>V161/(F161/600)</f>
        <v>8.1521739130434785</v>
      </c>
      <c r="X161" s="2">
        <v>270</v>
      </c>
      <c r="Y161" s="6">
        <f>X161/(F161/600)</f>
        <v>440.21739130434787</v>
      </c>
      <c r="Z161" s="6">
        <f t="shared" si="15"/>
        <v>85.9</v>
      </c>
      <c r="AA161">
        <f t="shared" si="21"/>
        <v>49.356480000000005</v>
      </c>
      <c r="AB161" s="7">
        <f>AA161+Y161</f>
        <v>489.5738713043479</v>
      </c>
      <c r="AC161" s="6">
        <f>_xlfn.PERCENTRANK.INC(AB:AB,AB161)*100</f>
        <v>33.900000000000006</v>
      </c>
    </row>
    <row r="162" spans="1:29" x14ac:dyDescent="0.2">
      <c r="A162">
        <v>2017</v>
      </c>
      <c r="B162" t="s">
        <v>131</v>
      </c>
      <c r="C162" t="s">
        <v>4</v>
      </c>
      <c r="D162" t="s">
        <v>15</v>
      </c>
      <c r="E162" s="2">
        <v>7</v>
      </c>
      <c r="F162">
        <v>290</v>
      </c>
      <c r="G162" t="str">
        <f>CONCATENATE((A162),"-",LEFT(B162,1),".",RIGHT(B162,LEN(B162)-FIND(" ",B162)))</f>
        <v>2017-C.Palmer</v>
      </c>
      <c r="H162" t="str">
        <f>CONCATENATE((A162-1),"-",LEFT(B162,1),".",RIGHT(B162,LEN(B162)-FIND(" ",B162)))</f>
        <v>2016-C.Palmer</v>
      </c>
      <c r="I162" t="str">
        <f>CONCATENATE((A162+1),"-",LEFT(B162,1),".",RIGHT(B162,LEN(B162)-FIND(" ",B162)))</f>
        <v>2018-C.Palmer</v>
      </c>
      <c r="J162" s="4">
        <v>50.3</v>
      </c>
      <c r="K162" s="4">
        <f>_xlfn.XLOOKUP(G162,CPOE!M:M,CPOE!K:K)</f>
        <v>0</v>
      </c>
      <c r="L162" s="6">
        <f t="shared" si="16"/>
        <v>49.6</v>
      </c>
      <c r="M162" s="3">
        <f>_xlfn.XLOOKUP(G162,CPOE!M:M,CPOE!F:F)</f>
        <v>3.4000000000000002E-2</v>
      </c>
      <c r="N162" s="6">
        <f t="shared" si="17"/>
        <v>35.5</v>
      </c>
      <c r="O162" s="3">
        <f>_xlfn.XLOOKUP(G162,CPOE!M:M,CPOE!E:E)</f>
        <v>5.6000000000000001E-2</v>
      </c>
      <c r="P162" s="6">
        <f t="shared" si="18"/>
        <v>39.4</v>
      </c>
      <c r="Q162" s="6">
        <f>IF(ISNA(_xlfn.XLOOKUP(H162,G:G,P:P)),"",_xlfn.XLOOKUP(H162,G:G,P:P))</f>
        <v>51.1</v>
      </c>
      <c r="R162" s="6">
        <f t="shared" si="22"/>
        <v>-11.700000000000003</v>
      </c>
      <c r="S162" s="3">
        <f t="shared" si="19"/>
        <v>5.6000000000000001E-2</v>
      </c>
      <c r="T162" s="6">
        <f t="shared" si="20"/>
        <v>36.299999999999997</v>
      </c>
      <c r="U162" s="2">
        <f>_xlfn.XLOOKUP(G162,AV!Y:Y,AV!R:R)</f>
        <v>14</v>
      </c>
      <c r="V162" s="2">
        <f>_xlfn.XLOOKUP(G162,AV!Y:Y,AV!L:L)</f>
        <v>5</v>
      </c>
      <c r="W162" s="4">
        <f>V162/(F162/600)</f>
        <v>10.344827586206897</v>
      </c>
      <c r="X162" s="2">
        <v>12</v>
      </c>
      <c r="Y162" s="6">
        <f>X162/(F162/600)</f>
        <v>24.827586206896552</v>
      </c>
      <c r="Z162" s="6">
        <f t="shared" si="15"/>
        <v>11.3</v>
      </c>
      <c r="AA162">
        <f t="shared" si="21"/>
        <v>345.49536000000001</v>
      </c>
      <c r="AB162" s="7">
        <f>AA162+Y162</f>
        <v>370.32294620689657</v>
      </c>
      <c r="AC162" s="6">
        <f>_xlfn.PERCENTRANK.INC(AB:AB,AB162)*100</f>
        <v>25</v>
      </c>
    </row>
    <row r="163" spans="1:29" x14ac:dyDescent="0.2">
      <c r="A163">
        <v>2017</v>
      </c>
      <c r="B163" t="s">
        <v>28</v>
      </c>
      <c r="C163" t="s">
        <v>4</v>
      </c>
      <c r="D163" t="s">
        <v>29</v>
      </c>
      <c r="E163" s="2">
        <v>7</v>
      </c>
      <c r="F163">
        <v>276</v>
      </c>
      <c r="G163" t="str">
        <f>CONCATENATE((A163),"-",LEFT(B163,1),".",RIGHT(B163,LEN(B163)-FIND(" ",B163)))</f>
        <v>2017-A.Rodgers</v>
      </c>
      <c r="H163" t="str">
        <f>CONCATENATE((A163-1),"-",LEFT(B163,1),".",RIGHT(B163,LEN(B163)-FIND(" ",B163)))</f>
        <v>2016-A.Rodgers</v>
      </c>
      <c r="I163" t="str">
        <f>CONCATENATE((A163+1),"-",LEFT(B163,1),".",RIGHT(B163,LEN(B163)-FIND(" ",B163)))</f>
        <v>2018-A.Rodgers</v>
      </c>
      <c r="J163" s="4">
        <v>73.8</v>
      </c>
      <c r="K163" s="4">
        <f>_xlfn.XLOOKUP(G163,CPOE!M:M,CPOE!K:K)</f>
        <v>0.8</v>
      </c>
      <c r="L163" s="6">
        <f t="shared" si="16"/>
        <v>57.8</v>
      </c>
      <c r="M163" s="3">
        <f>_xlfn.XLOOKUP(G163,CPOE!M:M,CPOE!F:F)</f>
        <v>0.16400000000000001</v>
      </c>
      <c r="N163" s="6">
        <f t="shared" si="17"/>
        <v>72.599999999999994</v>
      </c>
      <c r="O163" s="3">
        <f>_xlfn.XLOOKUP(G163,CPOE!M:M,CPOE!E:E)</f>
        <v>0.11</v>
      </c>
      <c r="P163" s="6">
        <f t="shared" si="18"/>
        <v>68.7</v>
      </c>
      <c r="Q163" s="6">
        <f>IF(ISNA(_xlfn.XLOOKUP(H163,G:G,P:P)),"",_xlfn.XLOOKUP(H163,G:G,P:P))</f>
        <v>89.8</v>
      </c>
      <c r="R163" s="6">
        <f t="shared" si="22"/>
        <v>-21.099999999999994</v>
      </c>
      <c r="S163" s="3">
        <f t="shared" si="19"/>
        <v>0.11</v>
      </c>
      <c r="T163" s="6">
        <f t="shared" si="20"/>
        <v>65.600000000000009</v>
      </c>
      <c r="U163" s="2">
        <f>_xlfn.XLOOKUP(G163,AV!Y:Y,AV!R:R)</f>
        <v>13</v>
      </c>
      <c r="V163" s="2">
        <f>_xlfn.XLOOKUP(G163,AV!Y:Y,AV!L:L)</f>
        <v>6</v>
      </c>
      <c r="W163" s="4">
        <f>V163/(F163/600)</f>
        <v>13.043478260869565</v>
      </c>
      <c r="X163" s="2">
        <v>126</v>
      </c>
      <c r="Y163" s="6">
        <f>X163/(F163/600)</f>
        <v>273.91304347826087</v>
      </c>
      <c r="Z163" s="6">
        <f t="shared" si="15"/>
        <v>70.3</v>
      </c>
      <c r="AA163">
        <f t="shared" si="21"/>
        <v>678.65160000000003</v>
      </c>
      <c r="AB163" s="7">
        <f>AA163+Y163</f>
        <v>952.5646434782609</v>
      </c>
      <c r="AC163" s="6">
        <f>_xlfn.PERCENTRANK.INC(AB:AB,AB163)*100</f>
        <v>74.2</v>
      </c>
    </row>
    <row r="164" spans="1:29" x14ac:dyDescent="0.2">
      <c r="A164">
        <v>2017</v>
      </c>
      <c r="B164" t="s">
        <v>78</v>
      </c>
      <c r="C164" t="s">
        <v>4</v>
      </c>
      <c r="D164" t="s">
        <v>60</v>
      </c>
      <c r="E164" s="2">
        <v>6</v>
      </c>
      <c r="F164">
        <v>257</v>
      </c>
      <c r="G164" t="str">
        <f>CONCATENATE((A164),"-",LEFT(B164,1),".",RIGHT(B164,LEN(B164)-FIND(" ",B164)))</f>
        <v>2017-C.Beathard</v>
      </c>
      <c r="H164" t="str">
        <f>CONCATENATE((A164-1),"-",LEFT(B164,1),".",RIGHT(B164,LEN(B164)-FIND(" ",B164)))</f>
        <v>2016-C.Beathard</v>
      </c>
      <c r="I164" t="str">
        <f>CONCATENATE((A164+1),"-",LEFT(B164,1),".",RIGHT(B164,LEN(B164)-FIND(" ",B164)))</f>
        <v>2018-C.Beathard</v>
      </c>
      <c r="J164" s="4">
        <v>13.200000000000001</v>
      </c>
      <c r="K164" s="4">
        <f>_xlfn.XLOOKUP(G164,CPOE!M:M,CPOE!K:K)</f>
        <v>-7.1</v>
      </c>
      <c r="L164" s="6">
        <f t="shared" si="16"/>
        <v>5.4</v>
      </c>
      <c r="M164" s="3">
        <f>_xlfn.XLOOKUP(G164,CPOE!M:M,CPOE!F:F)</f>
        <v>-9.4E-2</v>
      </c>
      <c r="N164" s="6">
        <f t="shared" si="17"/>
        <v>9.7000000000000011</v>
      </c>
      <c r="O164" s="3">
        <f>_xlfn.XLOOKUP(G164,CPOE!M:M,CPOE!E:E)</f>
        <v>-1.4E-2</v>
      </c>
      <c r="P164" s="6">
        <f t="shared" si="18"/>
        <v>4.5999999999999996</v>
      </c>
      <c r="Q164" s="6" t="str">
        <f>IF(ISNA(_xlfn.XLOOKUP(H164,G:G,P:P)),"",_xlfn.XLOOKUP(H164,G:G,P:P))</f>
        <v/>
      </c>
      <c r="R164" s="6" t="str">
        <f t="shared" si="22"/>
        <v/>
      </c>
      <c r="S164" s="3">
        <f t="shared" si="19"/>
        <v>-2.002E-2</v>
      </c>
      <c r="T164" s="6">
        <f t="shared" si="20"/>
        <v>3.9</v>
      </c>
      <c r="U164" s="2">
        <f>_xlfn.XLOOKUP(G164,AV!Y:Y,AV!R:R)</f>
        <v>1</v>
      </c>
      <c r="V164" s="2">
        <f>_xlfn.XLOOKUP(G164,AV!Y:Y,AV!L:L)</f>
        <v>3</v>
      </c>
      <c r="W164" s="4">
        <f>V164/(F164/600)</f>
        <v>7.0038910505836576</v>
      </c>
      <c r="X164" s="2">
        <v>136</v>
      </c>
      <c r="Y164" s="6">
        <f>X164/(F164/600)</f>
        <v>317.50972762645915</v>
      </c>
      <c r="Z164" s="6">
        <f t="shared" si="15"/>
        <v>74.599999999999994</v>
      </c>
      <c r="AA164">
        <f t="shared" si="21"/>
        <v>-86.373840000000001</v>
      </c>
      <c r="AB164" s="7">
        <f>AA164+Y164</f>
        <v>231.13588762645915</v>
      </c>
      <c r="AC164" s="6">
        <f>_xlfn.PERCENTRANK.INC(AB:AB,AB164)*100</f>
        <v>13.600000000000001</v>
      </c>
    </row>
    <row r="165" spans="1:29" x14ac:dyDescent="0.2">
      <c r="A165">
        <v>2017</v>
      </c>
      <c r="B165" t="s">
        <v>132</v>
      </c>
      <c r="C165" t="s">
        <v>4</v>
      </c>
      <c r="D165" t="s">
        <v>9</v>
      </c>
      <c r="E165" s="2">
        <v>8</v>
      </c>
      <c r="F165">
        <v>246</v>
      </c>
      <c r="G165" t="str">
        <f>CONCATENATE((A165),"-",LEFT(B165,1),".",RIGHT(B165,LEN(B165)-FIND(" ",B165)))</f>
        <v>2017-T.Savage</v>
      </c>
      <c r="H165" t="str">
        <f>CONCATENATE((A165-1),"-",LEFT(B165,1),".",RIGHT(B165,LEN(B165)-FIND(" ",B165)))</f>
        <v>2016-T.Savage</v>
      </c>
      <c r="I165" t="str">
        <f>CONCATENATE((A165+1),"-",LEFT(B165,1),".",RIGHT(B165,LEN(B165)-FIND(" ",B165)))</f>
        <v>2018-T.Savage</v>
      </c>
      <c r="J165" s="4">
        <v>9.3000000000000007</v>
      </c>
      <c r="K165" s="4">
        <f>_xlfn.XLOOKUP(G165,CPOE!M:M,CPOE!K:K)</f>
        <v>-4.2</v>
      </c>
      <c r="L165" s="6">
        <f t="shared" si="16"/>
        <v>15.6</v>
      </c>
      <c r="M165" s="3">
        <f>_xlfn.XLOOKUP(G165,CPOE!M:M,CPOE!F:F)</f>
        <v>-8.2000000000000003E-2</v>
      </c>
      <c r="N165" s="6">
        <f t="shared" si="17"/>
        <v>11.3</v>
      </c>
      <c r="O165" s="3">
        <f>_xlfn.XLOOKUP(G165,CPOE!M:M,CPOE!E:E)</f>
        <v>4.0000000000000001E-3</v>
      </c>
      <c r="P165" s="6">
        <f t="shared" si="18"/>
        <v>9.7000000000000011</v>
      </c>
      <c r="Q165" s="6" t="str">
        <f>IF(ISNA(_xlfn.XLOOKUP(H165,G:G,P:P)),"",_xlfn.XLOOKUP(H165,G:G,P:P))</f>
        <v/>
      </c>
      <c r="R165" s="6" t="str">
        <f t="shared" si="22"/>
        <v/>
      </c>
      <c r="S165" s="3">
        <f t="shared" si="19"/>
        <v>4.0000000000000001E-3</v>
      </c>
      <c r="T165" s="6">
        <f t="shared" si="20"/>
        <v>9.7000000000000011</v>
      </c>
      <c r="U165" s="2">
        <f>_xlfn.XLOOKUP(G165,AV!Y:Y,AV!R:R)</f>
        <v>3</v>
      </c>
      <c r="V165" s="2">
        <f>_xlfn.XLOOKUP(G165,AV!Y:Y,AV!L:L)</f>
        <v>2</v>
      </c>
      <c r="W165" s="4">
        <f>V165/(F165/600)</f>
        <v>4.8780487804878048</v>
      </c>
      <c r="X165" s="2">
        <v>2</v>
      </c>
      <c r="Y165" s="6">
        <f>X165/(F165/600)</f>
        <v>4.8780487804878048</v>
      </c>
      <c r="Z165" s="6">
        <f t="shared" si="15"/>
        <v>4.5999999999999996</v>
      </c>
      <c r="AA165">
        <f t="shared" si="21"/>
        <v>24.678240000000002</v>
      </c>
      <c r="AB165" s="7">
        <f>AA165+Y165</f>
        <v>29.556288780487808</v>
      </c>
      <c r="AC165" s="6">
        <f>_xlfn.PERCENTRANK.INC(AB:AB,AB165)*100</f>
        <v>4.5999999999999996</v>
      </c>
    </row>
    <row r="166" spans="1:29" x14ac:dyDescent="0.2">
      <c r="A166">
        <v>2017</v>
      </c>
      <c r="B166" t="s">
        <v>8</v>
      </c>
      <c r="C166" t="s">
        <v>4</v>
      </c>
      <c r="D166" t="s">
        <v>9</v>
      </c>
      <c r="E166" s="2">
        <v>7</v>
      </c>
      <c r="F166">
        <v>241</v>
      </c>
      <c r="G166" t="str">
        <f>CONCATENATE((A166),"-",LEFT(B166,1),".",RIGHT(B166,LEN(B166)-FIND(" ",B166)))</f>
        <v>2017-D.Watson</v>
      </c>
      <c r="H166" t="str">
        <f>CONCATENATE((A166-1),"-",LEFT(B166,1),".",RIGHT(B166,LEN(B166)-FIND(" ",B166)))</f>
        <v>2016-D.Watson</v>
      </c>
      <c r="I166" t="str">
        <f>CONCATENATE((A166+1),"-",LEFT(B166,1),".",RIGHT(B166,LEN(B166)-FIND(" ",B166)))</f>
        <v>2018-D.Watson</v>
      </c>
      <c r="J166" s="4">
        <v>98</v>
      </c>
      <c r="K166" s="4">
        <f>_xlfn.XLOOKUP(G166,CPOE!M:M,CPOE!K:K)</f>
        <v>2.2999999999999998</v>
      </c>
      <c r="L166" s="6">
        <f t="shared" si="16"/>
        <v>73</v>
      </c>
      <c r="M166" s="3">
        <f>_xlfn.XLOOKUP(G166,CPOE!M:M,CPOE!F:F)</f>
        <v>0.27700000000000002</v>
      </c>
      <c r="N166" s="6">
        <f t="shared" si="17"/>
        <v>94.5</v>
      </c>
      <c r="O166" s="3">
        <f>_xlfn.XLOOKUP(G166,CPOE!M:M,CPOE!E:E)</f>
        <v>0.161</v>
      </c>
      <c r="P166" s="6">
        <f t="shared" si="18"/>
        <v>90.600000000000009</v>
      </c>
      <c r="Q166" s="6" t="str">
        <f>IF(ISNA(_xlfn.XLOOKUP(H166,G:G,P:P)),"",_xlfn.XLOOKUP(H166,G:G,P:P))</f>
        <v/>
      </c>
      <c r="R166" s="6" t="str">
        <f t="shared" si="22"/>
        <v/>
      </c>
      <c r="S166" s="3">
        <f t="shared" si="19"/>
        <v>0.23022999999999999</v>
      </c>
      <c r="T166" s="6">
        <f t="shared" si="20"/>
        <v>98.8</v>
      </c>
      <c r="U166" s="2">
        <f>_xlfn.XLOOKUP(G166,AV!Y:Y,AV!R:R)</f>
        <v>1</v>
      </c>
      <c r="V166" s="2">
        <f>_xlfn.XLOOKUP(G166,AV!Y:Y,AV!L:L)</f>
        <v>7</v>
      </c>
      <c r="W166" s="4">
        <f>V166/(F166/600)</f>
        <v>17.427385892116181</v>
      </c>
      <c r="X166" s="2">
        <v>269</v>
      </c>
      <c r="Y166" s="6">
        <f>X166/(F166/600)</f>
        <v>669.70954356846471</v>
      </c>
      <c r="Z166" s="6">
        <f t="shared" si="15"/>
        <v>94.899999999999991</v>
      </c>
      <c r="AA166">
        <f t="shared" si="21"/>
        <v>993.29916000000014</v>
      </c>
      <c r="AB166" s="7">
        <f>AA166+Y166</f>
        <v>1663.0087035684649</v>
      </c>
      <c r="AC166" s="6">
        <f>_xlfn.PERCENTRANK.INC(AB:AB,AB166)*100</f>
        <v>98.4</v>
      </c>
    </row>
    <row r="167" spans="1:29" x14ac:dyDescent="0.2">
      <c r="A167">
        <v>2017</v>
      </c>
      <c r="B167" t="s">
        <v>94</v>
      </c>
      <c r="C167" t="s">
        <v>4</v>
      </c>
      <c r="D167" t="s">
        <v>53</v>
      </c>
      <c r="E167" s="2">
        <v>8</v>
      </c>
      <c r="F167">
        <v>229</v>
      </c>
      <c r="G167" t="str">
        <f>CONCATENATE((A167),"-",LEFT(B167,1),".",RIGHT(B167,LEN(B167)-FIND(" ",B167)))</f>
        <v>2017-B.Hoyer</v>
      </c>
      <c r="H167" t="str">
        <f>CONCATENATE((A167-1),"-",LEFT(B167,1),".",RIGHT(B167,LEN(B167)-FIND(" ",B167)))</f>
        <v>2016-B.Hoyer</v>
      </c>
      <c r="I167" t="str">
        <f>CONCATENATE((A167+1),"-",LEFT(B167,1),".",RIGHT(B167,LEN(B167)-FIND(" ",B167)))</f>
        <v>2018-B.Hoyer</v>
      </c>
      <c r="J167" s="4">
        <v>5</v>
      </c>
      <c r="K167" s="4">
        <f>_xlfn.XLOOKUP(G167,CPOE!M:M,CPOE!K:K)</f>
        <v>-6.2</v>
      </c>
      <c r="L167" s="6">
        <f t="shared" si="16"/>
        <v>8.9</v>
      </c>
      <c r="M167" s="3">
        <f>_xlfn.XLOOKUP(G167,CPOE!M:M,CPOE!F:F)</f>
        <v>-6.7000000000000004E-2</v>
      </c>
      <c r="N167" s="6">
        <f t="shared" si="17"/>
        <v>13.200000000000001</v>
      </c>
      <c r="O167" s="3">
        <f>_xlfn.XLOOKUP(G167,CPOE!M:M,CPOE!E:E)</f>
        <v>-6.0000000000000001E-3</v>
      </c>
      <c r="P167" s="6">
        <f t="shared" si="18"/>
        <v>7.0000000000000009</v>
      </c>
      <c r="Q167" s="6">
        <f>IF(ISNA(_xlfn.XLOOKUP(H167,G:G,P:P)),"",_xlfn.XLOOKUP(H167,G:G,P:P))</f>
        <v>69.899999999999991</v>
      </c>
      <c r="R167" s="6">
        <f t="shared" si="22"/>
        <v>-62.899999999999991</v>
      </c>
      <c r="S167" s="3">
        <f t="shared" si="19"/>
        <v>-6.0000000000000001E-3</v>
      </c>
      <c r="T167" s="6">
        <f t="shared" si="20"/>
        <v>7.0000000000000009</v>
      </c>
      <c r="U167" s="2">
        <v>9</v>
      </c>
      <c r="V167" s="2">
        <v>2</v>
      </c>
      <c r="W167" s="4">
        <f>V167/(F167/600)</f>
        <v>5.2401746724890828</v>
      </c>
      <c r="X167" s="2">
        <v>4</v>
      </c>
      <c r="Y167" s="6">
        <f>X167/(F167/600)</f>
        <v>10.480349344978166</v>
      </c>
      <c r="Z167" s="6">
        <f t="shared" si="15"/>
        <v>7.0000000000000009</v>
      </c>
      <c r="AA167">
        <f t="shared" si="21"/>
        <v>-37.017360000000004</v>
      </c>
      <c r="AB167" s="7">
        <f>AA167+Y167</f>
        <v>-26.537010655021838</v>
      </c>
      <c r="AC167" s="6">
        <f>_xlfn.PERCENTRANK.INC(AB:AB,AB167)*100</f>
        <v>2.7</v>
      </c>
    </row>
    <row r="168" spans="1:29" x14ac:dyDescent="0.2">
      <c r="A168">
        <v>2017</v>
      </c>
      <c r="B168" t="s">
        <v>97</v>
      </c>
      <c r="C168" t="s">
        <v>4</v>
      </c>
      <c r="D168" t="s">
        <v>15</v>
      </c>
      <c r="E168" s="2">
        <v>5</v>
      </c>
      <c r="F168">
        <v>207</v>
      </c>
      <c r="G168" t="str">
        <f>CONCATENATE((A168),"-",LEFT(B168,1),".",RIGHT(B168,LEN(B168)-FIND(" ",B168)))</f>
        <v>2017-B.Gabbert</v>
      </c>
      <c r="H168" t="str">
        <f>CONCATENATE((A168-1),"-",LEFT(B168,1),".",RIGHT(B168,LEN(B168)-FIND(" ",B168)))</f>
        <v>2016-B.Gabbert</v>
      </c>
      <c r="I168" t="str">
        <f>CONCATENATE((A168+1),"-",LEFT(B168,1),".",RIGHT(B168,LEN(B168)-FIND(" ",B168)))</f>
        <v>2018-B.Gabbert</v>
      </c>
      <c r="J168" s="4">
        <v>4.2</v>
      </c>
      <c r="K168" s="4">
        <f>_xlfn.XLOOKUP(G168,CPOE!M:M,CPOE!K:K)</f>
        <v>-7.4</v>
      </c>
      <c r="L168" s="6">
        <f t="shared" si="16"/>
        <v>5</v>
      </c>
      <c r="M168" s="3">
        <f>_xlfn.XLOOKUP(G168,CPOE!M:M,CPOE!F:F)</f>
        <v>-0.16500000000000001</v>
      </c>
      <c r="N168" s="6">
        <f t="shared" si="17"/>
        <v>3.9</v>
      </c>
      <c r="O168" s="3">
        <f>_xlfn.XLOOKUP(G168,CPOE!M:M,CPOE!E:E)</f>
        <v>-1.6E-2</v>
      </c>
      <c r="P168" s="6">
        <f t="shared" si="18"/>
        <v>4.2</v>
      </c>
      <c r="Q168" s="6">
        <f>IF(ISNA(_xlfn.XLOOKUP(H168,G:G,P:P)),"",_xlfn.XLOOKUP(H168,G:G,P:P))</f>
        <v>6.6000000000000005</v>
      </c>
      <c r="R168" s="6">
        <f t="shared" si="22"/>
        <v>-2.4000000000000004</v>
      </c>
      <c r="S168" s="3">
        <f t="shared" si="19"/>
        <v>-1.6E-2</v>
      </c>
      <c r="T168" s="6">
        <f t="shared" si="20"/>
        <v>4.5999999999999996</v>
      </c>
      <c r="U168" s="2">
        <f>_xlfn.XLOOKUP(G168,AV!Y:Y,AV!R:R)</f>
        <v>7</v>
      </c>
      <c r="V168" s="2">
        <f>_xlfn.XLOOKUP(G168,AV!Y:Y,AV!L:L)</f>
        <v>2</v>
      </c>
      <c r="W168" s="4">
        <f>V168/(F168/600)</f>
        <v>5.7971014492753632</v>
      </c>
      <c r="X168" s="2">
        <v>74</v>
      </c>
      <c r="Y168" s="6">
        <f>X168/(F168/600)</f>
        <v>214.49275362318843</v>
      </c>
      <c r="Z168" s="6">
        <f t="shared" si="15"/>
        <v>60.9</v>
      </c>
      <c r="AA168">
        <f t="shared" si="21"/>
        <v>-98.71296000000001</v>
      </c>
      <c r="AB168" s="7">
        <f>AA168+Y168</f>
        <v>115.77979362318843</v>
      </c>
      <c r="AC168" s="6">
        <f>_xlfn.PERCENTRANK.INC(AB:AB,AB168)*100</f>
        <v>8.5</v>
      </c>
    </row>
    <row r="169" spans="1:29" x14ac:dyDescent="0.2">
      <c r="A169">
        <v>2017</v>
      </c>
      <c r="B169" t="s">
        <v>123</v>
      </c>
      <c r="C169" t="s">
        <v>4</v>
      </c>
      <c r="D169" t="s">
        <v>45</v>
      </c>
      <c r="E169" s="2">
        <v>6</v>
      </c>
      <c r="F169">
        <v>192</v>
      </c>
      <c r="G169" t="str">
        <f>CONCATENATE((A169),"-",LEFT(B169,1),".",RIGHT(B169,LEN(B169)-FIND(" ",B169)))</f>
        <v>2017-B.Osweiler</v>
      </c>
      <c r="H169" t="str">
        <f>CONCATENATE((A169-1),"-",LEFT(B169,1),".",RIGHT(B169,LEN(B169)-FIND(" ",B169)))</f>
        <v>2016-B.Osweiler</v>
      </c>
      <c r="I169" t="str">
        <f>CONCATENATE((A169+1),"-",LEFT(B169,1),".",RIGHT(B169,LEN(B169)-FIND(" ",B169)))</f>
        <v>2018-B.Osweiler</v>
      </c>
      <c r="J169" s="4">
        <v>24.2</v>
      </c>
      <c r="K169" s="4">
        <f>_xlfn.XLOOKUP(G169,CPOE!M:M,CPOE!K:K)</f>
        <v>-6.2</v>
      </c>
      <c r="L169" s="6">
        <f t="shared" si="16"/>
        <v>8.9</v>
      </c>
      <c r="M169" s="3">
        <f>_xlfn.XLOOKUP(G169,CPOE!M:M,CPOE!F:F)</f>
        <v>-0.03</v>
      </c>
      <c r="N169" s="6">
        <f t="shared" si="17"/>
        <v>19.100000000000001</v>
      </c>
      <c r="O169" s="3">
        <f>_xlfn.XLOOKUP(G169,CPOE!M:M,CPOE!E:E)</f>
        <v>2E-3</v>
      </c>
      <c r="P169" s="6">
        <f t="shared" si="18"/>
        <v>9.3000000000000007</v>
      </c>
      <c r="Q169" s="6">
        <f>IF(ISNA(_xlfn.XLOOKUP(H169,G:G,P:P)),"",_xlfn.XLOOKUP(H169,G:G,P:P))</f>
        <v>19.100000000000001</v>
      </c>
      <c r="R169" s="6">
        <f t="shared" si="22"/>
        <v>-9.8000000000000007</v>
      </c>
      <c r="S169" s="3">
        <f t="shared" si="19"/>
        <v>2E-3</v>
      </c>
      <c r="T169" s="6">
        <f t="shared" si="20"/>
        <v>9.3000000000000007</v>
      </c>
      <c r="U169" s="2">
        <f>_xlfn.XLOOKUP(G169,AV!Y:Y,AV!R:R)</f>
        <v>6</v>
      </c>
      <c r="V169" s="2">
        <f>_xlfn.XLOOKUP(G169,AV!Y:Y,AV!L:L)</f>
        <v>2</v>
      </c>
      <c r="W169" s="4">
        <f>V169/(F169/600)</f>
        <v>6.25</v>
      </c>
      <c r="X169" s="2">
        <v>64</v>
      </c>
      <c r="Y169" s="6">
        <f>X169/(F169/600)</f>
        <v>200</v>
      </c>
      <c r="Z169" s="6">
        <f t="shared" si="15"/>
        <v>58.5</v>
      </c>
      <c r="AA169">
        <f t="shared" si="21"/>
        <v>12.339120000000001</v>
      </c>
      <c r="AB169" s="7">
        <f>AA169+Y169</f>
        <v>212.33912000000001</v>
      </c>
      <c r="AC169" s="6">
        <f>_xlfn.PERCENTRANK.INC(AB:AB,AB169)*100</f>
        <v>12.1</v>
      </c>
    </row>
    <row r="170" spans="1:29" x14ac:dyDescent="0.2">
      <c r="A170">
        <v>2017</v>
      </c>
      <c r="B170" t="s">
        <v>74</v>
      </c>
      <c r="C170" t="s">
        <v>4</v>
      </c>
      <c r="D170" t="s">
        <v>60</v>
      </c>
      <c r="E170" s="2">
        <v>6</v>
      </c>
      <c r="F170">
        <v>190</v>
      </c>
      <c r="G170" t="str">
        <f>CONCATENATE((A170),"-",LEFT(B170,1),".",RIGHT(B170,LEN(B170)-FIND(" ",B170)))</f>
        <v>2017-J.Garoppolo</v>
      </c>
      <c r="H170" t="str">
        <f>CONCATENATE((A170-1),"-",LEFT(B170,1),".",RIGHT(B170,LEN(B170)-FIND(" ",B170)))</f>
        <v>2016-J.Garoppolo</v>
      </c>
      <c r="I170" t="str">
        <f>CONCATENATE((A170+1),"-",LEFT(B170,1),".",RIGHT(B170,LEN(B170)-FIND(" ",B170)))</f>
        <v>2018-J.Garoppolo</v>
      </c>
      <c r="J170" s="4">
        <v>81.2</v>
      </c>
      <c r="K170" s="4">
        <f>_xlfn.XLOOKUP(G170,CPOE!M:M,CPOE!K:K)</f>
        <v>6</v>
      </c>
      <c r="L170" s="6">
        <f t="shared" si="16"/>
        <v>94.899999999999991</v>
      </c>
      <c r="M170" s="3">
        <f>_xlfn.XLOOKUP(G170,CPOE!M:M,CPOE!F:F)</f>
        <v>0.34799999999999998</v>
      </c>
      <c r="N170" s="6">
        <f t="shared" si="17"/>
        <v>98.8</v>
      </c>
      <c r="O170" s="3">
        <f>_xlfn.XLOOKUP(G170,CPOE!M:M,CPOE!E:E)</f>
        <v>0.20399999999999999</v>
      </c>
      <c r="P170" s="6">
        <f t="shared" si="18"/>
        <v>98.4</v>
      </c>
      <c r="Q170" s="6" t="str">
        <f>IF(ISNA(_xlfn.XLOOKUP(H170,G:G,P:P)),"",_xlfn.XLOOKUP(H170,G:G,P:P))</f>
        <v/>
      </c>
      <c r="R170" s="6" t="str">
        <f t="shared" si="22"/>
        <v/>
      </c>
      <c r="S170" s="3">
        <f t="shared" si="19"/>
        <v>0.20399999999999999</v>
      </c>
      <c r="T170" s="6">
        <f t="shared" si="20"/>
        <v>96.8</v>
      </c>
      <c r="U170" s="2">
        <f>_xlfn.XLOOKUP(G170,AV!Y:Y,AV!R:R)</f>
        <v>4</v>
      </c>
      <c r="V170" s="2">
        <f>_xlfn.XLOOKUP(G170,AV!Y:Y,AV!L:L)</f>
        <v>5</v>
      </c>
      <c r="W170" s="4">
        <f>V170/(F170/600)</f>
        <v>15.789473684210527</v>
      </c>
      <c r="X170" s="2">
        <v>11</v>
      </c>
      <c r="Y170" s="6">
        <f>X170/(F170/600)</f>
        <v>34.736842105263158</v>
      </c>
      <c r="Z170" s="6">
        <f t="shared" si="15"/>
        <v>17.5</v>
      </c>
      <c r="AA170">
        <f t="shared" si="21"/>
        <v>1258.59024</v>
      </c>
      <c r="AB170" s="7">
        <f>AA170+Y170</f>
        <v>1293.3270821052631</v>
      </c>
      <c r="AC170" s="6">
        <f>_xlfn.PERCENTRANK.INC(AB:AB,AB170)*100</f>
        <v>90.600000000000009</v>
      </c>
    </row>
    <row r="171" spans="1:29" x14ac:dyDescent="0.2">
      <c r="A171">
        <v>2017</v>
      </c>
      <c r="B171" t="s">
        <v>66</v>
      </c>
      <c r="C171" t="s">
        <v>4</v>
      </c>
      <c r="D171" t="s">
        <v>17</v>
      </c>
      <c r="E171" s="2">
        <v>6</v>
      </c>
      <c r="F171">
        <v>180</v>
      </c>
      <c r="G171" t="str">
        <f>CONCATENATE((A171),"-",LEFT(B171,1),".",RIGHT(B171,LEN(B171)-FIND(" ",B171)))</f>
        <v>2017-R.Fitzpatrick</v>
      </c>
      <c r="H171" t="str">
        <f>CONCATENATE((A171-1),"-",LEFT(B171,1),".",RIGHT(B171,LEN(B171)-FIND(" ",B171)))</f>
        <v>2016-R.Fitzpatrick</v>
      </c>
      <c r="I171" t="str">
        <f>CONCATENATE((A171+1),"-",LEFT(B171,1),".",RIGHT(B171,LEN(B171)-FIND(" ",B171)))</f>
        <v>2018-R.Fitzpatrick</v>
      </c>
      <c r="J171" s="4">
        <v>24.6</v>
      </c>
      <c r="K171" s="4">
        <f>_xlfn.XLOOKUP(G171,CPOE!M:M,CPOE!K:K)</f>
        <v>-1.6</v>
      </c>
      <c r="L171" s="6">
        <f t="shared" si="16"/>
        <v>32.800000000000004</v>
      </c>
      <c r="M171" s="3">
        <f>_xlfn.XLOOKUP(G171,CPOE!M:M,CPOE!F:F)</f>
        <v>0.10299999999999999</v>
      </c>
      <c r="N171" s="6">
        <f t="shared" si="17"/>
        <v>55.400000000000006</v>
      </c>
      <c r="O171" s="3">
        <f>_xlfn.XLOOKUP(G171,CPOE!M:M,CPOE!E:E)</f>
        <v>7.2999999999999995E-2</v>
      </c>
      <c r="P171" s="6">
        <f t="shared" si="18"/>
        <v>46.800000000000004</v>
      </c>
      <c r="Q171" s="6">
        <f>IF(ISNA(_xlfn.XLOOKUP(H171,G:G,P:P)),"",_xlfn.XLOOKUP(H171,G:G,P:P))</f>
        <v>29.599999999999998</v>
      </c>
      <c r="R171" s="6">
        <f t="shared" si="22"/>
        <v>17.200000000000006</v>
      </c>
      <c r="S171" s="3">
        <f t="shared" si="19"/>
        <v>7.2999999999999995E-2</v>
      </c>
      <c r="T171" s="6">
        <f t="shared" si="20"/>
        <v>45.300000000000004</v>
      </c>
      <c r="U171" s="2">
        <f>_xlfn.XLOOKUP(G171,AV!Y:Y,AV!R:R)</f>
        <v>13</v>
      </c>
      <c r="V171" s="2">
        <f>_xlfn.XLOOKUP(G171,AV!Y:Y,AV!L:L)</f>
        <v>3</v>
      </c>
      <c r="W171" s="4">
        <f>V171/(F171/600)</f>
        <v>10</v>
      </c>
      <c r="X171" s="2">
        <v>78</v>
      </c>
      <c r="Y171" s="6">
        <f>X171/(F171/600)</f>
        <v>260</v>
      </c>
      <c r="Z171" s="6">
        <f t="shared" si="15"/>
        <v>67.900000000000006</v>
      </c>
      <c r="AA171">
        <f t="shared" si="21"/>
        <v>450.37788</v>
      </c>
      <c r="AB171" s="7">
        <f>AA171+Y171</f>
        <v>710.37788</v>
      </c>
      <c r="AC171" s="6">
        <f>_xlfn.PERCENTRANK.INC(AB:AB,AB171)*100</f>
        <v>51.9</v>
      </c>
    </row>
    <row r="172" spans="1:29" x14ac:dyDescent="0.2">
      <c r="A172">
        <v>2017</v>
      </c>
      <c r="B172" t="s">
        <v>133</v>
      </c>
      <c r="C172" t="s">
        <v>4</v>
      </c>
      <c r="D172" t="s">
        <v>15</v>
      </c>
      <c r="E172" s="2">
        <v>5</v>
      </c>
      <c r="F172">
        <v>167</v>
      </c>
      <c r="G172" t="str">
        <f>CONCATENATE((A172),"-",LEFT(B172,1),".",RIGHT(B172,LEN(B172)-FIND(" ",B172)))</f>
        <v>2017-D.Stanton</v>
      </c>
      <c r="H172" t="str">
        <f>CONCATENATE((A172-1),"-",LEFT(B172,1),".",RIGHT(B172,LEN(B172)-FIND(" ",B172)))</f>
        <v>2016-D.Stanton</v>
      </c>
      <c r="I172" t="str">
        <f>CONCATENATE((A172+1),"-",LEFT(B172,1),".",RIGHT(B172,LEN(B172)-FIND(" ",B172)))</f>
        <v>2018-D.Stanton</v>
      </c>
      <c r="J172" s="4">
        <v>2.2999999999999998</v>
      </c>
      <c r="K172" s="4">
        <f>_xlfn.XLOOKUP(G172,CPOE!M:M,CPOE!K:K)</f>
        <v>-8.3000000000000007</v>
      </c>
      <c r="L172" s="6">
        <f t="shared" si="16"/>
        <v>3.5000000000000004</v>
      </c>
      <c r="M172" s="3">
        <f>_xlfn.XLOOKUP(G172,CPOE!M:M,CPOE!F:F)</f>
        <v>-1.0999999999999999E-2</v>
      </c>
      <c r="N172" s="6">
        <f t="shared" si="17"/>
        <v>24.2</v>
      </c>
      <c r="O172" s="3">
        <f>_xlfn.XLOOKUP(G172,CPOE!M:M,CPOE!E:E)</f>
        <v>-4.0000000000000001E-3</v>
      </c>
      <c r="P172" s="6">
        <f t="shared" si="18"/>
        <v>7.3999999999999995</v>
      </c>
      <c r="Q172" s="6" t="str">
        <f>IF(ISNA(_xlfn.XLOOKUP(H172,G:G,P:P)),"",_xlfn.XLOOKUP(H172,G:G,P:P))</f>
        <v/>
      </c>
      <c r="R172" s="6" t="str">
        <f t="shared" si="22"/>
        <v/>
      </c>
      <c r="S172" s="3">
        <f t="shared" si="19"/>
        <v>-4.0000000000000001E-3</v>
      </c>
      <c r="T172" s="6">
        <f t="shared" si="20"/>
        <v>7.8</v>
      </c>
      <c r="U172" s="2">
        <f>_xlfn.XLOOKUP(G172,AV!Y:Y,AV!R:R)</f>
        <v>8</v>
      </c>
      <c r="V172" s="2">
        <f>_xlfn.XLOOKUP(G172,AV!Y:Y,AV!L:L)</f>
        <v>0</v>
      </c>
      <c r="W172" s="4">
        <f>V172/(F172/600)</f>
        <v>0</v>
      </c>
      <c r="X172" s="2">
        <v>7</v>
      </c>
      <c r="Y172" s="6">
        <f>X172/(F172/600)</f>
        <v>25.149700598802397</v>
      </c>
      <c r="Z172" s="6">
        <f t="shared" si="15"/>
        <v>11.700000000000001</v>
      </c>
      <c r="AA172">
        <f t="shared" si="21"/>
        <v>-24.678240000000002</v>
      </c>
      <c r="AB172" s="7">
        <f>AA172+Y172</f>
        <v>0.47146059880239477</v>
      </c>
      <c r="AC172" s="6">
        <f>_xlfn.PERCENTRANK.INC(AB:AB,AB172)*100</f>
        <v>3.1</v>
      </c>
    </row>
    <row r="173" spans="1:29" x14ac:dyDescent="0.2">
      <c r="A173">
        <v>2017</v>
      </c>
      <c r="B173" t="s">
        <v>71</v>
      </c>
      <c r="C173" t="s">
        <v>4</v>
      </c>
      <c r="D173" t="s">
        <v>62</v>
      </c>
      <c r="E173" s="2">
        <v>4</v>
      </c>
      <c r="F173">
        <v>149</v>
      </c>
      <c r="G173" t="str">
        <f>CONCATENATE((A173),"-",LEFT(B173,1),".",RIGHT(B173,LEN(B173)-FIND(" ",B173)))</f>
        <v>2017-M.Glennon</v>
      </c>
      <c r="H173" t="str">
        <f>CONCATENATE((A173-1),"-",LEFT(B173,1),".",RIGHT(B173,LEN(B173)-FIND(" ",B173)))</f>
        <v>2016-M.Glennon</v>
      </c>
      <c r="I173" t="str">
        <f>CONCATENATE((A173+1),"-",LEFT(B173,1),".",RIGHT(B173,LEN(B173)-FIND(" ",B173)))</f>
        <v>2018-M.Glennon</v>
      </c>
      <c r="J173" s="4">
        <v>52.7</v>
      </c>
      <c r="K173" s="4">
        <f>_xlfn.XLOOKUP(G173,CPOE!M:M,CPOE!K:K)</f>
        <v>1.7</v>
      </c>
      <c r="L173" s="6">
        <f t="shared" si="16"/>
        <v>66.400000000000006</v>
      </c>
      <c r="M173" s="3">
        <f>_xlfn.XLOOKUP(G173,CPOE!M:M,CPOE!F:F)</f>
        <v>-0.16500000000000001</v>
      </c>
      <c r="N173" s="6">
        <f t="shared" si="17"/>
        <v>3.9</v>
      </c>
      <c r="O173" s="3">
        <f>_xlfn.XLOOKUP(G173,CPOE!M:M,CPOE!E:E)</f>
        <v>3.4000000000000002E-2</v>
      </c>
      <c r="P173" s="6">
        <f t="shared" si="18"/>
        <v>26.900000000000002</v>
      </c>
      <c r="Q173" s="6" t="str">
        <f>IF(ISNA(_xlfn.XLOOKUP(H173,G:G,P:P)),"",_xlfn.XLOOKUP(H173,G:G,P:P))</f>
        <v/>
      </c>
      <c r="R173" s="6" t="str">
        <f t="shared" si="22"/>
        <v/>
      </c>
      <c r="S173" s="3">
        <f t="shared" si="19"/>
        <v>3.4000000000000002E-2</v>
      </c>
      <c r="T173" s="6">
        <f t="shared" si="20"/>
        <v>24.6</v>
      </c>
      <c r="U173" s="2">
        <f>_xlfn.XLOOKUP(G173,AV!Y:Y,AV!R:R)</f>
        <v>4</v>
      </c>
      <c r="V173" s="2">
        <f>_xlfn.XLOOKUP(G173,AV!Y:Y,AV!L:L)</f>
        <v>2</v>
      </c>
      <c r="W173" s="4">
        <f>V173/(F173/600)</f>
        <v>8.053691275167786</v>
      </c>
      <c r="X173" s="2">
        <v>4</v>
      </c>
      <c r="Y173" s="6">
        <f>X173/(F173/600)</f>
        <v>16.107382550335572</v>
      </c>
      <c r="Z173" s="6">
        <f t="shared" si="15"/>
        <v>8.5</v>
      </c>
      <c r="AA173">
        <f t="shared" si="21"/>
        <v>209.76504000000003</v>
      </c>
      <c r="AB173" s="7">
        <f>AA173+Y173</f>
        <v>225.87242255033561</v>
      </c>
      <c r="AC173" s="6">
        <f>_xlfn.PERCENTRANK.INC(AB:AB,AB173)*100</f>
        <v>12.8</v>
      </c>
    </row>
    <row r="174" spans="1:29" x14ac:dyDescent="0.2">
      <c r="A174">
        <v>2017</v>
      </c>
      <c r="B174" t="s">
        <v>119</v>
      </c>
      <c r="C174" t="s">
        <v>4</v>
      </c>
      <c r="D174" t="s">
        <v>65</v>
      </c>
      <c r="E174" s="2">
        <v>4</v>
      </c>
      <c r="F174">
        <v>142</v>
      </c>
      <c r="G174" t="str">
        <f>CONCATENATE((A174),"-",LEFT(B174,1),".",RIGHT(B174,LEN(B174)-FIND(" ",B174)))</f>
        <v>2017-M.Moore</v>
      </c>
      <c r="H174" t="str">
        <f>CONCATENATE((A174-1),"-",LEFT(B174,1),".",RIGHT(B174,LEN(B174)-FIND(" ",B174)))</f>
        <v>2016-M.Moore</v>
      </c>
      <c r="I174" t="str">
        <f>CONCATENATE((A174+1),"-",LEFT(B174,1),".",RIGHT(B174,LEN(B174)-FIND(" ",B174)))</f>
        <v>2018-M.Moore</v>
      </c>
      <c r="J174" s="4">
        <v>8.2000000000000011</v>
      </c>
      <c r="K174" s="4">
        <f>_xlfn.XLOOKUP(G174,CPOE!M:M,CPOE!K:K)</f>
        <v>-0.1</v>
      </c>
      <c r="L174" s="6">
        <f t="shared" si="16"/>
        <v>48.8</v>
      </c>
      <c r="M174" s="3">
        <f>_xlfn.XLOOKUP(G174,CPOE!M:M,CPOE!F:F)</f>
        <v>-5.6000000000000001E-2</v>
      </c>
      <c r="N174" s="6">
        <f t="shared" si="17"/>
        <v>14.399999999999999</v>
      </c>
      <c r="O174" s="3">
        <f>_xlfn.XLOOKUP(G174,CPOE!M:M,CPOE!E:E)</f>
        <v>0.03</v>
      </c>
      <c r="P174" s="6">
        <f t="shared" si="18"/>
        <v>25</v>
      </c>
      <c r="Q174" s="6" t="str">
        <f>IF(ISNA(_xlfn.XLOOKUP(H174,G:G,P:P)),"",_xlfn.XLOOKUP(H174,G:G,P:P))</f>
        <v/>
      </c>
      <c r="R174" s="6" t="str">
        <f t="shared" si="22"/>
        <v/>
      </c>
      <c r="S174" s="3">
        <f t="shared" si="19"/>
        <v>0.03</v>
      </c>
      <c r="T174" s="6">
        <f t="shared" si="20"/>
        <v>23.400000000000002</v>
      </c>
      <c r="U174" s="2">
        <f>_xlfn.XLOOKUP(G174,AV!Y:Y,AV!R:R)</f>
        <v>10</v>
      </c>
      <c r="V174" s="2">
        <f>_xlfn.XLOOKUP(G174,AV!Y:Y,AV!L:L)</f>
        <v>2</v>
      </c>
      <c r="W174" s="4">
        <f>V174/(F174/600)</f>
        <v>8.4507042253521121</v>
      </c>
      <c r="X174" s="2">
        <v>9</v>
      </c>
      <c r="Y174" s="6">
        <f>X174/(F174/600)</f>
        <v>38.028169014084504</v>
      </c>
      <c r="Z174" s="6">
        <f t="shared" si="15"/>
        <v>19.100000000000001</v>
      </c>
      <c r="AA174">
        <f t="shared" si="21"/>
        <v>185.08680000000001</v>
      </c>
      <c r="AB174" s="7">
        <f>AA174+Y174</f>
        <v>223.11496901408452</v>
      </c>
      <c r="AC174" s="6">
        <f>_xlfn.PERCENTRANK.INC(AB:AB,AB174)*100</f>
        <v>12.5</v>
      </c>
    </row>
    <row r="175" spans="1:29" x14ac:dyDescent="0.2">
      <c r="A175">
        <v>2017</v>
      </c>
      <c r="B175" t="s">
        <v>134</v>
      </c>
      <c r="C175" t="s">
        <v>4</v>
      </c>
      <c r="D175" t="s">
        <v>51</v>
      </c>
      <c r="E175" s="2">
        <v>4</v>
      </c>
      <c r="F175">
        <v>127</v>
      </c>
      <c r="G175" t="str">
        <f>CONCATENATE((A175),"-",LEFT(B175,1),".",RIGHT(B175,LEN(B175)-FIND(" ",B175)))</f>
        <v>2017-B.Petty</v>
      </c>
      <c r="H175" t="str">
        <f>CONCATENATE((A175-1),"-",LEFT(B175,1),".",RIGHT(B175,LEN(B175)-FIND(" ",B175)))</f>
        <v>2016-B.Petty</v>
      </c>
      <c r="I175" t="str">
        <f>CONCATENATE((A175+1),"-",LEFT(B175,1),".",RIGHT(B175,LEN(B175)-FIND(" ",B175)))</f>
        <v>2018-B.Petty</v>
      </c>
      <c r="J175" s="4">
        <v>0</v>
      </c>
      <c r="K175" s="4">
        <f>_xlfn.XLOOKUP(G175,CPOE!M:M,CPOE!K:K)</f>
        <v>-14.4</v>
      </c>
      <c r="L175" s="6">
        <f t="shared" si="16"/>
        <v>0.3</v>
      </c>
      <c r="M175" s="3">
        <f>_xlfn.XLOOKUP(G175,CPOE!M:M,CPOE!F:F)</f>
        <v>-0.16200000000000001</v>
      </c>
      <c r="N175" s="6">
        <f t="shared" si="17"/>
        <v>5</v>
      </c>
      <c r="O175" s="3">
        <f>_xlfn.XLOOKUP(G175,CPOE!M:M,CPOE!E:E)</f>
        <v>-5.5E-2</v>
      </c>
      <c r="P175" s="6">
        <f t="shared" si="18"/>
        <v>0.3</v>
      </c>
      <c r="Q175" s="6">
        <f>IF(ISNA(_xlfn.XLOOKUP(H175,G:G,P:P)),"",_xlfn.XLOOKUP(H175,G:G,P:P))</f>
        <v>5.4</v>
      </c>
      <c r="R175" s="6">
        <f t="shared" si="22"/>
        <v>-5.1000000000000005</v>
      </c>
      <c r="S175" s="3">
        <f t="shared" si="19"/>
        <v>-7.8649999999999998E-2</v>
      </c>
      <c r="T175" s="6">
        <f t="shared" si="20"/>
        <v>0.3</v>
      </c>
      <c r="U175" s="2">
        <f>_xlfn.XLOOKUP(G175,AV!Y:Y,AV!R:R)</f>
        <v>2</v>
      </c>
      <c r="V175" s="2">
        <f>_xlfn.XLOOKUP(G175,AV!Y:Y,AV!L:L)</f>
        <v>2</v>
      </c>
      <c r="W175" s="4">
        <f>V175/(F175/600)</f>
        <v>9.4488188976377945</v>
      </c>
      <c r="X175" s="2">
        <v>55</v>
      </c>
      <c r="Y175" s="6">
        <f>X175/(F175/600)</f>
        <v>259.84251968503935</v>
      </c>
      <c r="Z175" s="6">
        <f t="shared" si="15"/>
        <v>67.5</v>
      </c>
      <c r="AA175">
        <f t="shared" si="21"/>
        <v>-339.32580000000002</v>
      </c>
      <c r="AB175" s="7">
        <f>AA175+Y175</f>
        <v>-79.483280314960666</v>
      </c>
      <c r="AC175" s="6">
        <f>_xlfn.PERCENTRANK.INC(AB:AB,AB175)*100</f>
        <v>1.9</v>
      </c>
    </row>
    <row r="176" spans="1:29" x14ac:dyDescent="0.2">
      <c r="A176">
        <v>2017</v>
      </c>
      <c r="B176" t="s">
        <v>135</v>
      </c>
      <c r="C176" t="s">
        <v>4</v>
      </c>
      <c r="D176" t="s">
        <v>9</v>
      </c>
      <c r="E176" s="2">
        <v>4</v>
      </c>
      <c r="F176">
        <v>115</v>
      </c>
      <c r="G176" t="str">
        <f>CONCATENATE((A176),"-",LEFT(B176,1),".",RIGHT(B176,LEN(B176)-FIND(" ",B176)))</f>
        <v>2017-T.Yates</v>
      </c>
      <c r="H176" t="str">
        <f>CONCATENATE((A176-1),"-",LEFT(B176,1),".",RIGHT(B176,LEN(B176)-FIND(" ",B176)))</f>
        <v>2016-T.Yates</v>
      </c>
      <c r="I176" t="str">
        <f>CONCATENATE((A176+1),"-",LEFT(B176,1),".",RIGHT(B176,LEN(B176)-FIND(" ",B176)))</f>
        <v>2018-T.Yates</v>
      </c>
      <c r="J176" s="4">
        <v>21.8</v>
      </c>
      <c r="K176" s="4">
        <f>_xlfn.XLOOKUP(G176,CPOE!M:M,CPOE!K:K)</f>
        <v>-10.4</v>
      </c>
      <c r="L176" s="6">
        <f t="shared" si="16"/>
        <v>2.7</v>
      </c>
      <c r="M176" s="3">
        <f>_xlfn.XLOOKUP(G176,CPOE!M:M,CPOE!F:F)</f>
        <v>-0.16500000000000001</v>
      </c>
      <c r="N176" s="6">
        <f t="shared" si="17"/>
        <v>3.9</v>
      </c>
      <c r="O176" s="3">
        <f>_xlfn.XLOOKUP(G176,CPOE!M:M,CPOE!E:E)</f>
        <v>-3.3000000000000002E-2</v>
      </c>
      <c r="P176" s="6">
        <f t="shared" si="18"/>
        <v>1.9</v>
      </c>
      <c r="Q176" s="6" t="str">
        <f>IF(ISNA(_xlfn.XLOOKUP(H176,G:G,P:P)),"",_xlfn.XLOOKUP(H176,G:G,P:P))</f>
        <v/>
      </c>
      <c r="R176" s="6" t="str">
        <f t="shared" si="22"/>
        <v/>
      </c>
      <c r="S176" s="3">
        <f t="shared" si="19"/>
        <v>-3.3000000000000002E-2</v>
      </c>
      <c r="T176" s="6">
        <f t="shared" si="20"/>
        <v>2.7</v>
      </c>
      <c r="U176" s="2">
        <f>_xlfn.XLOOKUP(G176,AV!Y:Y,AV!R:R)</f>
        <v>7</v>
      </c>
      <c r="V176" s="2">
        <f>_xlfn.XLOOKUP(G176,AV!Y:Y,AV!L:L)</f>
        <v>2</v>
      </c>
      <c r="W176" s="4">
        <f>V176/(F176/600)</f>
        <v>10.434782608695652</v>
      </c>
      <c r="X176" s="2">
        <v>51</v>
      </c>
      <c r="Y176" s="6">
        <f>X176/(F176/600)</f>
        <v>266.08695652173913</v>
      </c>
      <c r="Z176" s="6">
        <f t="shared" si="15"/>
        <v>68.7</v>
      </c>
      <c r="AA176">
        <f t="shared" si="21"/>
        <v>-203.59548000000001</v>
      </c>
      <c r="AB176" s="7">
        <f>AA176+Y176</f>
        <v>62.491476521739116</v>
      </c>
      <c r="AC176" s="6">
        <f>_xlfn.PERCENTRANK.INC(AB:AB,AB176)*100</f>
        <v>5.4</v>
      </c>
    </row>
    <row r="177" spans="1:29" x14ac:dyDescent="0.2">
      <c r="A177">
        <v>2017</v>
      </c>
      <c r="B177" t="s">
        <v>61</v>
      </c>
      <c r="C177" t="s">
        <v>4</v>
      </c>
      <c r="D177" t="s">
        <v>43</v>
      </c>
      <c r="E177" s="2">
        <v>6</v>
      </c>
      <c r="F177">
        <v>107</v>
      </c>
      <c r="G177" t="str">
        <f>CONCATENATE((A177),"-",LEFT(B177,1),".",RIGHT(B177,LEN(B177)-FIND(" ",B177)))</f>
        <v>2017-N.Foles</v>
      </c>
      <c r="H177" t="str">
        <f>CONCATENATE((A177-1),"-",LEFT(B177,1),".",RIGHT(B177,LEN(B177)-FIND(" ",B177)))</f>
        <v>2016-N.Foles</v>
      </c>
      <c r="I177" t="str">
        <f>CONCATENATE((A177+1),"-",LEFT(B177,1),".",RIGHT(B177,LEN(B177)-FIND(" ",B177)))</f>
        <v>2018-N.Foles</v>
      </c>
      <c r="J177" s="4">
        <v>75.7</v>
      </c>
      <c r="K177" s="4">
        <f>_xlfn.XLOOKUP(G177,CPOE!M:M,CPOE!K:K)</f>
        <v>-3.2</v>
      </c>
      <c r="L177" s="6">
        <f t="shared" si="16"/>
        <v>21</v>
      </c>
      <c r="M177" s="3">
        <f>_xlfn.XLOOKUP(G177,CPOE!M:M,CPOE!F:F)</f>
        <v>-0.11799999999999999</v>
      </c>
      <c r="N177" s="6">
        <f t="shared" si="17"/>
        <v>7.8</v>
      </c>
      <c r="O177" s="3">
        <f>_xlfn.XLOOKUP(G177,CPOE!M:M,CPOE!E:E)</f>
        <v>7.0000000000000001E-3</v>
      </c>
      <c r="P177" s="6">
        <f t="shared" si="18"/>
        <v>11.3</v>
      </c>
      <c r="Q177" s="6" t="str">
        <f>IF(ISNA(_xlfn.XLOOKUP(H177,G:G,P:P)),"",_xlfn.XLOOKUP(H177,G:G,P:P))</f>
        <v/>
      </c>
      <c r="R177" s="6" t="str">
        <f t="shared" si="22"/>
        <v/>
      </c>
      <c r="S177" s="3">
        <f t="shared" si="19"/>
        <v>7.0000000000000001E-3</v>
      </c>
      <c r="T177" s="6">
        <f t="shared" si="20"/>
        <v>11.3</v>
      </c>
      <c r="U177" s="2">
        <f>_xlfn.XLOOKUP(G177,AV!Y:Y,AV!R:R)</f>
        <v>6</v>
      </c>
      <c r="V177" s="2">
        <f>_xlfn.XLOOKUP(G177,AV!Y:Y,AV!L:L)</f>
        <v>2</v>
      </c>
      <c r="W177" s="4">
        <f>V177/(F177/600)</f>
        <v>11.214953271028037</v>
      </c>
      <c r="X177" s="2">
        <v>3</v>
      </c>
      <c r="Y177" s="6">
        <f>X177/(F177/600)</f>
        <v>16.822429906542055</v>
      </c>
      <c r="Z177" s="6">
        <f t="shared" si="15"/>
        <v>8.9</v>
      </c>
      <c r="AA177">
        <f t="shared" si="21"/>
        <v>43.186920000000001</v>
      </c>
      <c r="AB177" s="7">
        <f>AA177+Y177</f>
        <v>60.009349906542056</v>
      </c>
      <c r="AC177" s="6">
        <f>_xlfn.PERCENTRANK.INC(AB:AB,AB177)*100</f>
        <v>5</v>
      </c>
    </row>
    <row r="178" spans="1:29" x14ac:dyDescent="0.2">
      <c r="A178">
        <v>2016</v>
      </c>
      <c r="B178" t="s">
        <v>76</v>
      </c>
      <c r="C178" t="s">
        <v>4</v>
      </c>
      <c r="D178" t="s">
        <v>47</v>
      </c>
      <c r="E178" s="2">
        <v>16</v>
      </c>
      <c r="F178">
        <v>713</v>
      </c>
      <c r="G178" t="str">
        <f>CONCATENATE((A178),"-",LEFT(B178,1),".",RIGHT(B178,LEN(B178)-FIND(" ",B178)))</f>
        <v>2016-J.Flacco</v>
      </c>
      <c r="H178" t="str">
        <f>CONCATENATE((A178-1),"-",LEFT(B178,1),".",RIGHT(B178,LEN(B178)-FIND(" ",B178)))</f>
        <v>2015-J.Flacco</v>
      </c>
      <c r="I178" t="str">
        <f>CONCATENATE((A178+1),"-",LEFT(B178,1),".",RIGHT(B178,LEN(B178)-FIND(" ",B178)))</f>
        <v>2017-J.Flacco</v>
      </c>
      <c r="J178" s="4">
        <v>31.6</v>
      </c>
      <c r="K178" s="4">
        <f>_xlfn.XLOOKUP(G178,CPOE!M:M,CPOE!K:K)</f>
        <v>-0.2</v>
      </c>
      <c r="L178" s="6">
        <f t="shared" si="16"/>
        <v>46.800000000000004</v>
      </c>
      <c r="M178" s="3">
        <f>_xlfn.XLOOKUP(G178,CPOE!M:M,CPOE!F:F)</f>
        <v>-1.2E-2</v>
      </c>
      <c r="N178" s="6">
        <f t="shared" si="17"/>
        <v>23.400000000000002</v>
      </c>
      <c r="O178" s="3">
        <f>_xlfn.XLOOKUP(G178,CPOE!M:M,CPOE!E:E)</f>
        <v>0.04</v>
      </c>
      <c r="P178" s="6">
        <f t="shared" si="18"/>
        <v>32</v>
      </c>
      <c r="Q178" s="6">
        <f>IF(ISNA(_xlfn.XLOOKUP(H178,G:G,P:P)),"",_xlfn.XLOOKUP(H178,G:G,P:P))</f>
        <v>38.200000000000003</v>
      </c>
      <c r="R178" s="6">
        <f t="shared" si="22"/>
        <v>-6.2000000000000028</v>
      </c>
      <c r="S178" s="3">
        <f t="shared" si="19"/>
        <v>0.04</v>
      </c>
      <c r="T178" s="6">
        <f t="shared" si="20"/>
        <v>28.499999999999996</v>
      </c>
      <c r="U178" s="2">
        <f>_xlfn.XLOOKUP(G178,AV!Y:Y,AV!R:R)</f>
        <v>9</v>
      </c>
      <c r="V178" s="2">
        <f>_xlfn.XLOOKUP(G178,AV!Y:Y,AV!L:L)</f>
        <v>9</v>
      </c>
      <c r="W178" s="4">
        <f>V178/(F178/600)</f>
        <v>7.5736325385694254</v>
      </c>
      <c r="X178" s="2">
        <v>51</v>
      </c>
      <c r="Y178" s="6">
        <f>X178/(F178/600)</f>
        <v>42.917251051893409</v>
      </c>
      <c r="Z178" s="6">
        <f t="shared" si="15"/>
        <v>20.7</v>
      </c>
      <c r="AA178">
        <f t="shared" si="21"/>
        <v>246.78240000000002</v>
      </c>
      <c r="AB178" s="7">
        <f>AA178+Y178</f>
        <v>289.69965105189345</v>
      </c>
      <c r="AC178" s="6">
        <f>_xlfn.PERCENTRANK.INC(AB:AB,AB178)*100</f>
        <v>16.400000000000002</v>
      </c>
    </row>
    <row r="179" spans="1:29" x14ac:dyDescent="0.2">
      <c r="A179">
        <v>2016</v>
      </c>
      <c r="B179" t="s">
        <v>54</v>
      </c>
      <c r="C179" t="s">
        <v>4</v>
      </c>
      <c r="D179" t="s">
        <v>55</v>
      </c>
      <c r="E179" s="2">
        <v>16</v>
      </c>
      <c r="F179">
        <v>704</v>
      </c>
      <c r="G179" t="str">
        <f>CONCATENATE((A179),"-",LEFT(B179,1),".",RIGHT(B179,LEN(B179)-FIND(" ",B179)))</f>
        <v>2016-D.Brees</v>
      </c>
      <c r="H179" t="str">
        <f>CONCATENATE((A179-1),"-",LEFT(B179,1),".",RIGHT(B179,LEN(B179)-FIND(" ",B179)))</f>
        <v>2015-D.Brees</v>
      </c>
      <c r="I179" t="str">
        <f>CONCATENATE((A179+1),"-",LEFT(B179,1),".",RIGHT(B179,LEN(B179)-FIND(" ",B179)))</f>
        <v>2017-D.Brees</v>
      </c>
      <c r="J179" s="4">
        <v>77.3</v>
      </c>
      <c r="K179" s="4">
        <f>_xlfn.XLOOKUP(G179,CPOE!M:M,CPOE!K:K)</f>
        <v>4.2</v>
      </c>
      <c r="L179" s="6">
        <f t="shared" si="16"/>
        <v>85.5</v>
      </c>
      <c r="M179" s="3">
        <f>_xlfn.XLOOKUP(G179,CPOE!M:M,CPOE!F:F)</f>
        <v>0.21</v>
      </c>
      <c r="N179" s="6">
        <f t="shared" si="17"/>
        <v>83.5</v>
      </c>
      <c r="O179" s="3">
        <f>_xlfn.XLOOKUP(G179,CPOE!M:M,CPOE!E:E)</f>
        <v>0.14599999999999999</v>
      </c>
      <c r="P179" s="6">
        <f t="shared" si="18"/>
        <v>86.3</v>
      </c>
      <c r="Q179" s="6">
        <f>IF(ISNA(_xlfn.XLOOKUP(H179,G:G,P:P)),"",_xlfn.XLOOKUP(H179,G:G,P:P))</f>
        <v>77.3</v>
      </c>
      <c r="R179" s="6">
        <f t="shared" si="22"/>
        <v>9</v>
      </c>
      <c r="S179" s="3">
        <f t="shared" si="19"/>
        <v>0.14599999999999999</v>
      </c>
      <c r="T179" s="6">
        <f t="shared" si="20"/>
        <v>82</v>
      </c>
      <c r="U179" s="2">
        <f>_xlfn.XLOOKUP(G179,AV!Y:Y,AV!R:R)</f>
        <v>16</v>
      </c>
      <c r="V179" s="2">
        <f>_xlfn.XLOOKUP(G179,AV!Y:Y,AV!L:L)</f>
        <v>16</v>
      </c>
      <c r="W179" s="4">
        <f>V179/(F179/600)</f>
        <v>13.636363636363637</v>
      </c>
      <c r="X179" s="2">
        <v>20</v>
      </c>
      <c r="Y179" s="6">
        <f>X179/(F179/600)</f>
        <v>17.045454545454547</v>
      </c>
      <c r="Z179" s="6">
        <f t="shared" si="15"/>
        <v>9.7000000000000011</v>
      </c>
      <c r="AA179">
        <f t="shared" si="21"/>
        <v>900.75576000000001</v>
      </c>
      <c r="AB179" s="7">
        <f>AA179+Y179</f>
        <v>917.80121454545451</v>
      </c>
      <c r="AC179" s="6">
        <f>_xlfn.PERCENTRANK.INC(AB:AB,AB179)*100</f>
        <v>72.599999999999994</v>
      </c>
    </row>
    <row r="180" spans="1:29" x14ac:dyDescent="0.2">
      <c r="A180">
        <v>2016</v>
      </c>
      <c r="B180" t="s">
        <v>122</v>
      </c>
      <c r="C180" t="s">
        <v>4</v>
      </c>
      <c r="D180" t="s">
        <v>56</v>
      </c>
      <c r="E180" s="2">
        <v>16</v>
      </c>
      <c r="F180">
        <v>698</v>
      </c>
      <c r="G180" t="str">
        <f>CONCATENATE((A180),"-",LEFT(B180,1),".",RIGHT(B180,LEN(B180)-FIND(" ",B180)))</f>
        <v>2016-B.Bortles</v>
      </c>
      <c r="H180" t="str">
        <f>CONCATENATE((A180-1),"-",LEFT(B180,1),".",RIGHT(B180,LEN(B180)-FIND(" ",B180)))</f>
        <v>2015-B.Bortles</v>
      </c>
      <c r="I180" t="str">
        <f>CONCATENATE((A180+1),"-",LEFT(B180,1),".",RIGHT(B180,LEN(B180)-FIND(" ",B180)))</f>
        <v>2017-B.Bortles</v>
      </c>
      <c r="J180" s="4">
        <v>23.400000000000002</v>
      </c>
      <c r="K180" s="4">
        <f>_xlfn.XLOOKUP(G180,CPOE!M:M,CPOE!K:K)</f>
        <v>-4.5</v>
      </c>
      <c r="L180" s="6">
        <f t="shared" si="16"/>
        <v>14.000000000000002</v>
      </c>
      <c r="M180" s="3">
        <f>_xlfn.XLOOKUP(G180,CPOE!M:M,CPOE!F:F)</f>
        <v>1.7999999999999999E-2</v>
      </c>
      <c r="N180" s="6">
        <f t="shared" si="17"/>
        <v>30.4</v>
      </c>
      <c r="O180" s="3">
        <f>_xlfn.XLOOKUP(G180,CPOE!M:M,CPOE!E:E)</f>
        <v>2.5999999999999999E-2</v>
      </c>
      <c r="P180" s="6">
        <f t="shared" si="18"/>
        <v>21.4</v>
      </c>
      <c r="Q180" s="6">
        <f>IF(ISNA(_xlfn.XLOOKUP(H180,G:G,P:P)),"",_xlfn.XLOOKUP(H180,G:G,P:P))</f>
        <v>35.099999999999994</v>
      </c>
      <c r="R180" s="6">
        <f t="shared" si="22"/>
        <v>-13.699999999999996</v>
      </c>
      <c r="S180" s="3">
        <f t="shared" si="19"/>
        <v>2.5999999999999999E-2</v>
      </c>
      <c r="T180" s="6">
        <f t="shared" si="20"/>
        <v>20.3</v>
      </c>
      <c r="U180" s="2">
        <f>_xlfn.XLOOKUP(G180,AV!Y:Y,AV!R:R)</f>
        <v>3</v>
      </c>
      <c r="V180" s="2">
        <f>_xlfn.XLOOKUP(G180,AV!Y:Y,AV!L:L)</f>
        <v>10</v>
      </c>
      <c r="W180" s="4">
        <f>V180/(F180/600)</f>
        <v>8.595988538681949</v>
      </c>
      <c r="X180" s="2">
        <v>359</v>
      </c>
      <c r="Y180" s="6">
        <f>X180/(F180/600)</f>
        <v>308.59598853868192</v>
      </c>
      <c r="Z180" s="6">
        <f t="shared" si="15"/>
        <v>73.8</v>
      </c>
      <c r="AA180">
        <f t="shared" si="21"/>
        <v>160.40855999999999</v>
      </c>
      <c r="AB180" s="7">
        <f>AA180+Y180</f>
        <v>469.00454853868189</v>
      </c>
      <c r="AC180" s="6">
        <f>_xlfn.PERCENTRANK.INC(AB:AB,AB180)*100</f>
        <v>31.6</v>
      </c>
    </row>
    <row r="181" spans="1:29" x14ac:dyDescent="0.2">
      <c r="A181">
        <v>2016</v>
      </c>
      <c r="B181" t="s">
        <v>28</v>
      </c>
      <c r="C181" t="s">
        <v>4</v>
      </c>
      <c r="D181" t="s">
        <v>29</v>
      </c>
      <c r="E181" s="2">
        <v>16</v>
      </c>
      <c r="F181">
        <v>689</v>
      </c>
      <c r="G181" t="str">
        <f>CONCATENATE((A181),"-",LEFT(B181,1),".",RIGHT(B181,LEN(B181)-FIND(" ",B181)))</f>
        <v>2016-A.Rodgers</v>
      </c>
      <c r="H181" t="str">
        <f>CONCATENATE((A181-1),"-",LEFT(B181,1),".",RIGHT(B181,LEN(B181)-FIND(" ",B181)))</f>
        <v>2015-A.Rodgers</v>
      </c>
      <c r="I181" t="str">
        <f>CONCATENATE((A181+1),"-",LEFT(B181,1),".",RIGHT(B181,LEN(B181)-FIND(" ",B181)))</f>
        <v>2017-A.Rodgers</v>
      </c>
      <c r="J181" s="4">
        <v>75.3</v>
      </c>
      <c r="K181" s="4">
        <f>_xlfn.XLOOKUP(G181,CPOE!M:M,CPOE!K:K)</f>
        <v>3.5</v>
      </c>
      <c r="L181" s="6">
        <f t="shared" si="16"/>
        <v>81.2</v>
      </c>
      <c r="M181" s="3">
        <f>_xlfn.XLOOKUP(G181,CPOE!M:M,CPOE!F:F)</f>
        <v>0.25700000000000001</v>
      </c>
      <c r="N181" s="6">
        <f t="shared" si="17"/>
        <v>92.5</v>
      </c>
      <c r="O181" s="3">
        <f>_xlfn.XLOOKUP(G181,CPOE!M:M,CPOE!E:E)</f>
        <v>0.16</v>
      </c>
      <c r="P181" s="6">
        <f t="shared" si="18"/>
        <v>89.8</v>
      </c>
      <c r="Q181" s="6">
        <f>IF(ISNA(_xlfn.XLOOKUP(H181,G:G,P:P)),"",_xlfn.XLOOKUP(H181,G:G,P:P))</f>
        <v>45.7</v>
      </c>
      <c r="R181" s="6">
        <f t="shared" si="22"/>
        <v>44.099999999999994</v>
      </c>
      <c r="S181" s="3">
        <f t="shared" si="19"/>
        <v>0.16</v>
      </c>
      <c r="T181" s="6">
        <f t="shared" si="20"/>
        <v>87.1</v>
      </c>
      <c r="U181" s="2">
        <f>_xlfn.XLOOKUP(G181,AV!Y:Y,AV!R:R)</f>
        <v>12</v>
      </c>
      <c r="V181" s="2">
        <f>_xlfn.XLOOKUP(G181,AV!Y:Y,AV!L:L)</f>
        <v>18</v>
      </c>
      <c r="W181" s="4">
        <f>V181/(F181/600)</f>
        <v>15.674891146589259</v>
      </c>
      <c r="X181" s="2">
        <v>369</v>
      </c>
      <c r="Y181" s="6">
        <f>X181/(F181/600)</f>
        <v>321.3352685050798</v>
      </c>
      <c r="Z181" s="6">
        <f t="shared" si="15"/>
        <v>75.3</v>
      </c>
      <c r="AA181">
        <f t="shared" si="21"/>
        <v>987.1296000000001</v>
      </c>
      <c r="AB181" s="7">
        <f>AA181+Y181</f>
        <v>1308.4648685050799</v>
      </c>
      <c r="AC181" s="6">
        <f>_xlfn.PERCENTRANK.INC(AB:AB,AB181)*100</f>
        <v>91</v>
      </c>
    </row>
    <row r="182" spans="1:29" x14ac:dyDescent="0.2">
      <c r="A182">
        <v>2016</v>
      </c>
      <c r="B182" t="s">
        <v>42</v>
      </c>
      <c r="C182" t="s">
        <v>4</v>
      </c>
      <c r="D182" t="s">
        <v>43</v>
      </c>
      <c r="E182" s="2">
        <v>16</v>
      </c>
      <c r="F182">
        <v>662</v>
      </c>
      <c r="G182" t="str">
        <f>CONCATENATE((A182),"-",LEFT(B182,1),".",RIGHT(B182,LEN(B182)-FIND(" ",B182)))</f>
        <v>2016-C.Wentz</v>
      </c>
      <c r="H182" t="str">
        <f>CONCATENATE((A182-1),"-",LEFT(B182,1),".",RIGHT(B182,LEN(B182)-FIND(" ",B182)))</f>
        <v>2015-C.Wentz</v>
      </c>
      <c r="I182" t="str">
        <f>CONCATENATE((A182+1),"-",LEFT(B182,1),".",RIGHT(B182,LEN(B182)-FIND(" ",B182)))</f>
        <v>2017-C.Wentz</v>
      </c>
      <c r="J182" s="4">
        <v>33.5</v>
      </c>
      <c r="K182" s="4">
        <f>_xlfn.XLOOKUP(G182,CPOE!M:M,CPOE!K:K)</f>
        <v>-0.9</v>
      </c>
      <c r="L182" s="6">
        <f t="shared" si="16"/>
        <v>41</v>
      </c>
      <c r="M182" s="3">
        <f>_xlfn.XLOOKUP(G182,CPOE!M:M,CPOE!F:F)</f>
        <v>3.3000000000000002E-2</v>
      </c>
      <c r="N182" s="6">
        <f t="shared" si="17"/>
        <v>34.699999999999996</v>
      </c>
      <c r="O182" s="3">
        <f>_xlfn.XLOOKUP(G182,CPOE!M:M,CPOE!E:E)</f>
        <v>5.0999999999999997E-2</v>
      </c>
      <c r="P182" s="6">
        <f t="shared" si="18"/>
        <v>35.9</v>
      </c>
      <c r="Q182" s="6" t="str">
        <f>IF(ISNA(_xlfn.XLOOKUP(H182,G:G,P:P)),"",_xlfn.XLOOKUP(H182,G:G,P:P))</f>
        <v/>
      </c>
      <c r="R182" s="6" t="str">
        <f t="shared" si="22"/>
        <v/>
      </c>
      <c r="S182" s="3">
        <f t="shared" si="19"/>
        <v>7.2929999999999995E-2</v>
      </c>
      <c r="T182" s="6">
        <f t="shared" si="20"/>
        <v>44.5</v>
      </c>
      <c r="U182" s="2">
        <f>_xlfn.XLOOKUP(G182,AV!Y:Y,AV!R:R)</f>
        <v>1</v>
      </c>
      <c r="V182" s="2">
        <f>_xlfn.XLOOKUP(G182,AV!Y:Y,AV!L:L)</f>
        <v>10</v>
      </c>
      <c r="W182" s="4">
        <f>V182/(F182/600)</f>
        <v>9.0634441087613293</v>
      </c>
      <c r="X182" s="2">
        <v>147</v>
      </c>
      <c r="Y182" s="6">
        <f>X182/(F182/600)</f>
        <v>133.23262839879155</v>
      </c>
      <c r="Z182" s="6">
        <f t="shared" si="15"/>
        <v>45.300000000000004</v>
      </c>
      <c r="AA182">
        <f t="shared" si="21"/>
        <v>314.64756</v>
      </c>
      <c r="AB182" s="7">
        <f>AA182+Y182</f>
        <v>447.88018839879157</v>
      </c>
      <c r="AC182" s="6">
        <f>_xlfn.PERCENTRANK.INC(AB:AB,AB182)*100</f>
        <v>29.599999999999998</v>
      </c>
    </row>
    <row r="183" spans="1:29" x14ac:dyDescent="0.2">
      <c r="A183">
        <v>2016</v>
      </c>
      <c r="B183" t="s">
        <v>24</v>
      </c>
      <c r="C183" t="s">
        <v>4</v>
      </c>
      <c r="D183" t="s">
        <v>25</v>
      </c>
      <c r="E183" s="2">
        <v>16</v>
      </c>
      <c r="F183">
        <v>658</v>
      </c>
      <c r="G183" t="str">
        <f>CONCATENATE((A183),"-",LEFT(B183,1),".",RIGHT(B183,LEN(B183)-FIND(" ",B183)))</f>
        <v>2016-M.Stafford</v>
      </c>
      <c r="H183" t="str">
        <f>CONCATENATE((A183-1),"-",LEFT(B183,1),".",RIGHT(B183,LEN(B183)-FIND(" ",B183)))</f>
        <v>2015-M.Stafford</v>
      </c>
      <c r="I183" t="str">
        <f>CONCATENATE((A183+1),"-",LEFT(B183,1),".",RIGHT(B183,LEN(B183)-FIND(" ",B183)))</f>
        <v>2017-M.Stafford</v>
      </c>
      <c r="J183" s="4">
        <v>48.4</v>
      </c>
      <c r="K183" s="4">
        <f>_xlfn.XLOOKUP(G183,CPOE!M:M,CPOE!K:K)</f>
        <v>0.1</v>
      </c>
      <c r="L183" s="6">
        <f t="shared" si="16"/>
        <v>51.1</v>
      </c>
      <c r="M183" s="3">
        <f>_xlfn.XLOOKUP(G183,CPOE!M:M,CPOE!F:F)</f>
        <v>0.185</v>
      </c>
      <c r="N183" s="6">
        <f t="shared" si="17"/>
        <v>77.3</v>
      </c>
      <c r="O183" s="3">
        <f>_xlfn.XLOOKUP(G183,CPOE!M:M,CPOE!E:E)</f>
        <v>0.114</v>
      </c>
      <c r="P183" s="6">
        <f t="shared" si="18"/>
        <v>71.8</v>
      </c>
      <c r="Q183" s="6">
        <f>IF(ISNA(_xlfn.XLOOKUP(H183,G:G,P:P)),"",_xlfn.XLOOKUP(H183,G:G,P:P))</f>
        <v>51.1</v>
      </c>
      <c r="R183" s="6">
        <f t="shared" si="22"/>
        <v>20.699999999999996</v>
      </c>
      <c r="S183" s="3">
        <f t="shared" si="19"/>
        <v>0.114</v>
      </c>
      <c r="T183" s="6">
        <f t="shared" si="20"/>
        <v>67.5</v>
      </c>
      <c r="U183" s="2">
        <f>_xlfn.XLOOKUP(G183,AV!Y:Y,AV!R:R)</f>
        <v>8</v>
      </c>
      <c r="V183" s="2">
        <f>_xlfn.XLOOKUP(G183,AV!Y:Y,AV!L:L)</f>
        <v>14</v>
      </c>
      <c r="W183" s="4">
        <f>V183/(F183/600)</f>
        <v>12.76595744680851</v>
      </c>
      <c r="X183" s="2">
        <v>207</v>
      </c>
      <c r="Y183" s="6">
        <f>X183/(F183/600)</f>
        <v>188.75379939209725</v>
      </c>
      <c r="Z183" s="6">
        <f t="shared" si="15"/>
        <v>57.4</v>
      </c>
      <c r="AA183">
        <f t="shared" si="21"/>
        <v>703.3298400000001</v>
      </c>
      <c r="AB183" s="7">
        <f>AA183+Y183</f>
        <v>892.08363939209733</v>
      </c>
      <c r="AC183" s="6">
        <f>_xlfn.PERCENTRANK.INC(AB:AB,AB183)*100</f>
        <v>70.7</v>
      </c>
    </row>
    <row r="184" spans="1:29" x14ac:dyDescent="0.2">
      <c r="A184">
        <v>2016</v>
      </c>
      <c r="B184" t="s">
        <v>131</v>
      </c>
      <c r="C184" t="s">
        <v>4</v>
      </c>
      <c r="D184" t="s">
        <v>15</v>
      </c>
      <c r="E184" s="2">
        <v>15</v>
      </c>
      <c r="F184">
        <v>644</v>
      </c>
      <c r="G184" t="str">
        <f>CONCATENATE((A184),"-",LEFT(B184,1),".",RIGHT(B184,LEN(B184)-FIND(" ",B184)))</f>
        <v>2016-C.Palmer</v>
      </c>
      <c r="H184" t="str">
        <f>CONCATENATE((A184-1),"-",LEFT(B184,1),".",RIGHT(B184,LEN(B184)-FIND(" ",B184)))</f>
        <v>2015-C.Palmer</v>
      </c>
      <c r="I184" t="str">
        <f>CONCATENATE((A184+1),"-",LEFT(B184,1),".",RIGHT(B184,LEN(B184)-FIND(" ",B184)))</f>
        <v>2017-C.Palmer</v>
      </c>
      <c r="J184" s="4">
        <v>53.900000000000006</v>
      </c>
      <c r="K184" s="4">
        <f>_xlfn.XLOOKUP(G184,CPOE!M:M,CPOE!K:K)</f>
        <v>0.4</v>
      </c>
      <c r="L184" s="6">
        <f t="shared" si="16"/>
        <v>53.900000000000006</v>
      </c>
      <c r="M184" s="3">
        <f>_xlfn.XLOOKUP(G184,CPOE!M:M,CPOE!F:F)</f>
        <v>8.7999999999999995E-2</v>
      </c>
      <c r="N184" s="6">
        <f t="shared" si="17"/>
        <v>50.3</v>
      </c>
      <c r="O184" s="3">
        <f>_xlfn.XLOOKUP(G184,CPOE!M:M,CPOE!E:E)</f>
        <v>7.9000000000000001E-2</v>
      </c>
      <c r="P184" s="6">
        <f t="shared" si="18"/>
        <v>51.1</v>
      </c>
      <c r="Q184" s="6">
        <f>IF(ISNA(_xlfn.XLOOKUP(H184,G:G,P:P)),"",_xlfn.XLOOKUP(H184,G:G,P:P))</f>
        <v>98</v>
      </c>
      <c r="R184" s="6">
        <f t="shared" si="22"/>
        <v>-46.9</v>
      </c>
      <c r="S184" s="3">
        <f t="shared" si="19"/>
        <v>7.9000000000000001E-2</v>
      </c>
      <c r="T184" s="6">
        <f t="shared" si="20"/>
        <v>50</v>
      </c>
      <c r="U184" s="2">
        <f>_xlfn.XLOOKUP(G184,AV!Y:Y,AV!R:R)</f>
        <v>13</v>
      </c>
      <c r="V184" s="2">
        <f>_xlfn.XLOOKUP(G184,AV!Y:Y,AV!L:L)</f>
        <v>12</v>
      </c>
      <c r="W184" s="4">
        <f>V184/(F184/600)</f>
        <v>11.180124223602485</v>
      </c>
      <c r="X184" s="2">
        <v>36</v>
      </c>
      <c r="Y184" s="6">
        <f>X184/(F184/600)</f>
        <v>33.540372670807457</v>
      </c>
      <c r="Z184" s="6">
        <f t="shared" si="15"/>
        <v>16.400000000000002</v>
      </c>
      <c r="AA184">
        <f t="shared" si="21"/>
        <v>487.39524000000006</v>
      </c>
      <c r="AB184" s="7">
        <f>AA184+Y184</f>
        <v>520.93561267080747</v>
      </c>
      <c r="AC184" s="6">
        <f>_xlfn.PERCENTRANK.INC(AB:AB,AB184)*100</f>
        <v>38.6</v>
      </c>
    </row>
    <row r="185" spans="1:29" x14ac:dyDescent="0.2">
      <c r="A185">
        <v>2016</v>
      </c>
      <c r="B185" t="s">
        <v>26</v>
      </c>
      <c r="C185" t="s">
        <v>4</v>
      </c>
      <c r="D185" t="s">
        <v>68</v>
      </c>
      <c r="E185" s="2">
        <v>16</v>
      </c>
      <c r="F185">
        <v>638</v>
      </c>
      <c r="G185" t="str">
        <f>CONCATENATE((A185),"-",LEFT(B185,1),".",RIGHT(B185,LEN(B185)-FIND(" ",B185)))</f>
        <v>2016-K.Cousins</v>
      </c>
      <c r="H185" t="str">
        <f>CONCATENATE((A185-1),"-",LEFT(B185,1),".",RIGHT(B185,LEN(B185)-FIND(" ",B185)))</f>
        <v>2015-K.Cousins</v>
      </c>
      <c r="I185" t="str">
        <f>CONCATENATE((A185+1),"-",LEFT(B185,1),".",RIGHT(B185,LEN(B185)-FIND(" ",B185)))</f>
        <v>2017-K.Cousins</v>
      </c>
      <c r="J185" s="4">
        <v>75</v>
      </c>
      <c r="K185" s="4">
        <f>_xlfn.XLOOKUP(G185,CPOE!M:M,CPOE!K:K)</f>
        <v>5</v>
      </c>
      <c r="L185" s="6">
        <f t="shared" si="16"/>
        <v>91</v>
      </c>
      <c r="M185" s="3">
        <f>_xlfn.XLOOKUP(G185,CPOE!M:M,CPOE!F:F)</f>
        <v>0.23499999999999999</v>
      </c>
      <c r="N185" s="6">
        <f t="shared" si="17"/>
        <v>89</v>
      </c>
      <c r="O185" s="3">
        <f>_xlfn.XLOOKUP(G185,CPOE!M:M,CPOE!E:E)</f>
        <v>0.16</v>
      </c>
      <c r="P185" s="6">
        <f t="shared" si="18"/>
        <v>89.8</v>
      </c>
      <c r="Q185" s="6">
        <f>IF(ISNA(_xlfn.XLOOKUP(H185,G:G,P:P)),"",_xlfn.XLOOKUP(H185,G:G,P:P))</f>
        <v>87.5</v>
      </c>
      <c r="R185" s="6">
        <f t="shared" si="22"/>
        <v>2.2999999999999972</v>
      </c>
      <c r="S185" s="3">
        <f t="shared" si="19"/>
        <v>0.16</v>
      </c>
      <c r="T185" s="6">
        <f t="shared" si="20"/>
        <v>87.1</v>
      </c>
      <c r="U185" s="2">
        <f>_xlfn.XLOOKUP(G185,AV!Y:Y,AV!R:R)</f>
        <v>5</v>
      </c>
      <c r="V185" s="2">
        <f>_xlfn.XLOOKUP(G185,AV!Y:Y,AV!L:L)</f>
        <v>15</v>
      </c>
      <c r="W185" s="4">
        <f>V185/(F185/600)</f>
        <v>14.106583072100314</v>
      </c>
      <c r="X185" s="2">
        <v>94</v>
      </c>
      <c r="Y185" s="6">
        <f>X185/(F185/600)</f>
        <v>88.4012539184953</v>
      </c>
      <c r="Z185" s="6">
        <f t="shared" si="15"/>
        <v>35.099999999999994</v>
      </c>
      <c r="AA185">
        <f t="shared" si="21"/>
        <v>987.1296000000001</v>
      </c>
      <c r="AB185" s="7">
        <f>AA185+Y185</f>
        <v>1075.5308539184955</v>
      </c>
      <c r="AC185" s="6">
        <f>_xlfn.PERCENTRANK.INC(AB:AB,AB185)*100</f>
        <v>81.599999999999994</v>
      </c>
    </row>
    <row r="186" spans="1:29" x14ac:dyDescent="0.2">
      <c r="A186">
        <v>2016</v>
      </c>
      <c r="B186" t="s">
        <v>101</v>
      </c>
      <c r="C186" t="s">
        <v>4</v>
      </c>
      <c r="D186" t="s">
        <v>17</v>
      </c>
      <c r="E186" s="2">
        <v>16</v>
      </c>
      <c r="F186">
        <v>632</v>
      </c>
      <c r="G186" t="str">
        <f>CONCATENATE((A186),"-",LEFT(B186,1),".",RIGHT(B186,LEN(B186)-FIND(" ",B186)))</f>
        <v>2016-J.Winston</v>
      </c>
      <c r="H186" t="str">
        <f>CONCATENATE((A186-1),"-",LEFT(B186,1),".",RIGHT(B186,LEN(B186)-FIND(" ",B186)))</f>
        <v>2015-J.Winston</v>
      </c>
      <c r="I186" t="str">
        <f>CONCATENATE((A186+1),"-",LEFT(B186,1),".",RIGHT(B186,LEN(B186)-FIND(" ",B186)))</f>
        <v>2017-J.Winston</v>
      </c>
      <c r="J186" s="4">
        <v>33.5</v>
      </c>
      <c r="K186" s="4">
        <f>_xlfn.XLOOKUP(G186,CPOE!M:M,CPOE!K:K)</f>
        <v>1.7</v>
      </c>
      <c r="L186" s="6">
        <f t="shared" si="16"/>
        <v>66.400000000000006</v>
      </c>
      <c r="M186" s="3">
        <f>_xlfn.XLOOKUP(G186,CPOE!M:M,CPOE!F:F)</f>
        <v>0.12</v>
      </c>
      <c r="N186" s="6">
        <f t="shared" si="17"/>
        <v>60.5</v>
      </c>
      <c r="O186" s="3">
        <f>_xlfn.XLOOKUP(G186,CPOE!M:M,CPOE!E:E)</f>
        <v>9.7000000000000003E-2</v>
      </c>
      <c r="P186" s="6">
        <f t="shared" si="18"/>
        <v>61.3</v>
      </c>
      <c r="Q186" s="6">
        <f>IF(ISNA(_xlfn.XLOOKUP(H186,G:G,P:P)),"",_xlfn.XLOOKUP(H186,G:G,P:P))</f>
        <v>58.9</v>
      </c>
      <c r="R186" s="6">
        <f t="shared" si="22"/>
        <v>2.3999999999999986</v>
      </c>
      <c r="S186" s="3">
        <f t="shared" si="19"/>
        <v>0.13871</v>
      </c>
      <c r="T186" s="6">
        <f t="shared" si="20"/>
        <v>79.600000000000009</v>
      </c>
      <c r="U186" s="2">
        <f>_xlfn.XLOOKUP(G186,AV!Y:Y,AV!R:R)</f>
        <v>2</v>
      </c>
      <c r="V186" s="2">
        <f>_xlfn.XLOOKUP(G186,AV!Y:Y,AV!L:L)</f>
        <v>12</v>
      </c>
      <c r="W186" s="4">
        <f>V186/(F186/600)</f>
        <v>11.39240506329114</v>
      </c>
      <c r="X186" s="2">
        <v>158</v>
      </c>
      <c r="Y186" s="6">
        <f>X186/(F186/600)</f>
        <v>150.00000000000003</v>
      </c>
      <c r="Z186" s="6">
        <f t="shared" si="15"/>
        <v>49.2</v>
      </c>
      <c r="AA186">
        <f t="shared" si="21"/>
        <v>598.4473200000001</v>
      </c>
      <c r="AB186" s="7">
        <f>AA186+Y186</f>
        <v>748.4473200000001</v>
      </c>
      <c r="AC186" s="6">
        <f>_xlfn.PERCENTRANK.INC(AB:AB,AB186)*100</f>
        <v>55.000000000000007</v>
      </c>
    </row>
    <row r="187" spans="1:29" x14ac:dyDescent="0.2">
      <c r="A187">
        <v>2016</v>
      </c>
      <c r="B187" t="s">
        <v>121</v>
      </c>
      <c r="C187" t="s">
        <v>4</v>
      </c>
      <c r="D187" t="s">
        <v>33</v>
      </c>
      <c r="E187" s="2">
        <v>15</v>
      </c>
      <c r="F187">
        <v>628</v>
      </c>
      <c r="G187" t="str">
        <f>CONCATENATE((A187),"-",LEFT(B187,1),".",RIGHT(B187,LEN(B187)-FIND(" ",B187)))</f>
        <v>2016-A.Luck</v>
      </c>
      <c r="H187" t="str">
        <f>CONCATENATE((A187-1),"-",LEFT(B187,1),".",RIGHT(B187,LEN(B187)-FIND(" ",B187)))</f>
        <v>2015-A.Luck</v>
      </c>
      <c r="I187" t="str">
        <f>CONCATENATE((A187+1),"-",LEFT(B187,1),".",RIGHT(B187,LEN(B187)-FIND(" ",B187)))</f>
        <v>2017-A.Luck</v>
      </c>
      <c r="J187" s="4">
        <v>85.9</v>
      </c>
      <c r="K187" s="4">
        <f>_xlfn.XLOOKUP(G187,CPOE!M:M,CPOE!K:K)</f>
        <v>1.2</v>
      </c>
      <c r="L187" s="6">
        <f t="shared" si="16"/>
        <v>63.2</v>
      </c>
      <c r="M187" s="3">
        <f>_xlfn.XLOOKUP(G187,CPOE!M:M,CPOE!F:F)</f>
        <v>0.16500000000000001</v>
      </c>
      <c r="N187" s="6">
        <f t="shared" si="17"/>
        <v>73</v>
      </c>
      <c r="O187" s="3">
        <f>_xlfn.XLOOKUP(G187,CPOE!M:M,CPOE!E:E)</f>
        <v>0.112</v>
      </c>
      <c r="P187" s="6">
        <f t="shared" si="18"/>
        <v>70.7</v>
      </c>
      <c r="Q187" s="6">
        <f>IF(ISNA(_xlfn.XLOOKUP(H187,G:G,P:P)),"",_xlfn.XLOOKUP(H187,G:G,P:P))</f>
        <v>19.100000000000001</v>
      </c>
      <c r="R187" s="6">
        <f t="shared" si="22"/>
        <v>51.6</v>
      </c>
      <c r="S187" s="3">
        <f t="shared" si="19"/>
        <v>0.112</v>
      </c>
      <c r="T187" s="6">
        <f t="shared" si="20"/>
        <v>66.400000000000006</v>
      </c>
      <c r="U187" s="2">
        <f>_xlfn.XLOOKUP(G187,AV!Y:Y,AV!R:R)</f>
        <v>5</v>
      </c>
      <c r="V187" s="2">
        <f>_xlfn.XLOOKUP(G187,AV!Y:Y,AV!L:L)</f>
        <v>17</v>
      </c>
      <c r="W187" s="4">
        <f>V187/(F187/600)</f>
        <v>16.242038216560509</v>
      </c>
      <c r="X187" s="2">
        <v>341</v>
      </c>
      <c r="Y187" s="6">
        <f>X187/(F187/600)</f>
        <v>325.79617834394907</v>
      </c>
      <c r="Z187" s="6">
        <f t="shared" si="15"/>
        <v>76.5</v>
      </c>
      <c r="AA187">
        <f t="shared" si="21"/>
        <v>690.99072000000001</v>
      </c>
      <c r="AB187" s="7">
        <f>AA187+Y187</f>
        <v>1016.7868983439491</v>
      </c>
      <c r="AC187" s="6">
        <f>_xlfn.PERCENTRANK.INC(AB:AB,AB187)*100</f>
        <v>78.900000000000006</v>
      </c>
    </row>
    <row r="188" spans="1:29" x14ac:dyDescent="0.2">
      <c r="A188">
        <v>2016</v>
      </c>
      <c r="B188" t="s">
        <v>6</v>
      </c>
      <c r="C188" t="s">
        <v>4</v>
      </c>
      <c r="D188" t="s">
        <v>7</v>
      </c>
      <c r="E188" s="2">
        <v>16</v>
      </c>
      <c r="F188">
        <v>628</v>
      </c>
      <c r="G188" t="str">
        <f>CONCATENATE((A188),"-",LEFT(B188,1),".",RIGHT(B188,LEN(B188)-FIND(" ",B188)))</f>
        <v>2016-R.Wilson</v>
      </c>
      <c r="H188" t="str">
        <f>CONCATENATE((A188-1),"-",LEFT(B188,1),".",RIGHT(B188,LEN(B188)-FIND(" ",B188)))</f>
        <v>2015-R.Wilson</v>
      </c>
      <c r="I188" t="str">
        <f>CONCATENATE((A188+1),"-",LEFT(B188,1),".",RIGHT(B188,LEN(B188)-FIND(" ",B188)))</f>
        <v>2017-R.Wilson</v>
      </c>
      <c r="J188" s="4">
        <v>42.1</v>
      </c>
      <c r="K188" s="4">
        <f>_xlfn.XLOOKUP(G188,CPOE!M:M,CPOE!K:K)</f>
        <v>4.5</v>
      </c>
      <c r="L188" s="6">
        <f t="shared" si="16"/>
        <v>87.5</v>
      </c>
      <c r="M188" s="3">
        <f>_xlfn.XLOOKUP(G188,CPOE!M:M,CPOE!F:F)</f>
        <v>0.10100000000000001</v>
      </c>
      <c r="N188" s="6">
        <f t="shared" si="17"/>
        <v>54.2</v>
      </c>
      <c r="O188" s="3">
        <f>_xlfn.XLOOKUP(G188,CPOE!M:M,CPOE!E:E)</f>
        <v>0.106</v>
      </c>
      <c r="P188" s="6">
        <f t="shared" si="18"/>
        <v>66</v>
      </c>
      <c r="Q188" s="6">
        <f>IF(ISNA(_xlfn.XLOOKUP(H188,G:G,P:P)),"",_xlfn.XLOOKUP(H188,G:G,P:P))</f>
        <v>95.7</v>
      </c>
      <c r="R188" s="6">
        <f t="shared" si="22"/>
        <v>-29.700000000000003</v>
      </c>
      <c r="S188" s="3">
        <f t="shared" si="19"/>
        <v>0.106</v>
      </c>
      <c r="T188" s="6">
        <f t="shared" si="20"/>
        <v>63.2</v>
      </c>
      <c r="U188" s="2">
        <f>_xlfn.XLOOKUP(G188,AV!Y:Y,AV!R:R)</f>
        <v>5</v>
      </c>
      <c r="V188" s="2">
        <f>_xlfn.XLOOKUP(G188,AV!Y:Y,AV!L:L)</f>
        <v>14</v>
      </c>
      <c r="W188" s="4">
        <f>V188/(F188/600)</f>
        <v>13.375796178343949</v>
      </c>
      <c r="X188" s="2">
        <v>259</v>
      </c>
      <c r="Y188" s="6">
        <f>X188/(F188/600)</f>
        <v>247.45222929936307</v>
      </c>
      <c r="Z188" s="6">
        <f t="shared" si="15"/>
        <v>65.2</v>
      </c>
      <c r="AA188">
        <f t="shared" si="21"/>
        <v>653.97336000000007</v>
      </c>
      <c r="AB188" s="7">
        <f>AA188+Y188</f>
        <v>901.42558929936308</v>
      </c>
      <c r="AC188" s="6">
        <f>_xlfn.PERCENTRANK.INC(AB:AB,AB188)*100</f>
        <v>72.2</v>
      </c>
    </row>
    <row r="189" spans="1:29" x14ac:dyDescent="0.2">
      <c r="A189">
        <v>2016</v>
      </c>
      <c r="B189" t="s">
        <v>57</v>
      </c>
      <c r="C189" t="s">
        <v>4</v>
      </c>
      <c r="D189" t="s">
        <v>49</v>
      </c>
      <c r="E189" s="2">
        <v>16</v>
      </c>
      <c r="F189">
        <v>627</v>
      </c>
      <c r="G189" t="str">
        <f>CONCATENATE((A189),"-",LEFT(B189,1),".",RIGHT(B189,LEN(B189)-FIND(" ",B189)))</f>
        <v>2016-A.Dalton</v>
      </c>
      <c r="H189" t="str">
        <f>CONCATENATE((A189-1),"-",LEFT(B189,1),".",RIGHT(B189,LEN(B189)-FIND(" ",B189)))</f>
        <v>2015-A.Dalton</v>
      </c>
      <c r="I189" t="str">
        <f>CONCATENATE((A189+1),"-",LEFT(B189,1),".",RIGHT(B189,LEN(B189)-FIND(" ",B189)))</f>
        <v>2017-A.Dalton</v>
      </c>
      <c r="J189" s="4">
        <v>62.5</v>
      </c>
      <c r="K189" s="4">
        <f>_xlfn.XLOOKUP(G189,CPOE!M:M,CPOE!K:K)</f>
        <v>2.8</v>
      </c>
      <c r="L189" s="6">
        <f t="shared" si="16"/>
        <v>76.099999999999994</v>
      </c>
      <c r="M189" s="3">
        <f>_xlfn.XLOOKUP(G189,CPOE!M:M,CPOE!F:F)</f>
        <v>0.13200000000000001</v>
      </c>
      <c r="N189" s="6">
        <f t="shared" si="17"/>
        <v>67.100000000000009</v>
      </c>
      <c r="O189" s="3">
        <f>_xlfn.XLOOKUP(G189,CPOE!M:M,CPOE!E:E)</f>
        <v>0.109</v>
      </c>
      <c r="P189" s="6">
        <f t="shared" si="18"/>
        <v>67.900000000000006</v>
      </c>
      <c r="Q189" s="6">
        <f>IF(ISNA(_xlfn.XLOOKUP(H189,G:G,P:P)),"",_xlfn.XLOOKUP(H189,G:G,P:P))</f>
        <v>94.1</v>
      </c>
      <c r="R189" s="6">
        <f t="shared" si="22"/>
        <v>-26.199999999999989</v>
      </c>
      <c r="S189" s="3">
        <f t="shared" si="19"/>
        <v>0.109</v>
      </c>
      <c r="T189" s="6">
        <f t="shared" si="20"/>
        <v>64.8</v>
      </c>
      <c r="U189" s="2">
        <f>_xlfn.XLOOKUP(G189,AV!Y:Y,AV!R:R)</f>
        <v>6</v>
      </c>
      <c r="V189" s="2">
        <f>_xlfn.XLOOKUP(G189,AV!Y:Y,AV!L:L)</f>
        <v>12</v>
      </c>
      <c r="W189" s="4">
        <f>V189/(F189/600)</f>
        <v>11.483253588516748</v>
      </c>
      <c r="X189" s="2">
        <v>184</v>
      </c>
      <c r="Y189" s="6">
        <f>X189/(F189/600)</f>
        <v>176.07655502392345</v>
      </c>
      <c r="Z189" s="6">
        <f t="shared" si="15"/>
        <v>52.7</v>
      </c>
      <c r="AA189">
        <f t="shared" si="21"/>
        <v>672.4820400000001</v>
      </c>
      <c r="AB189" s="7">
        <f>AA189+Y189</f>
        <v>848.55859502392354</v>
      </c>
      <c r="AC189" s="6">
        <f>_xlfn.PERCENTRANK.INC(AB:AB,AB189)*100</f>
        <v>65.2</v>
      </c>
    </row>
    <row r="190" spans="1:29" x14ac:dyDescent="0.2">
      <c r="A190">
        <v>2016</v>
      </c>
      <c r="B190" t="s">
        <v>117</v>
      </c>
      <c r="C190" t="s">
        <v>4</v>
      </c>
      <c r="D190" t="s">
        <v>41</v>
      </c>
      <c r="E190" s="2">
        <v>16</v>
      </c>
      <c r="F190">
        <v>623</v>
      </c>
      <c r="G190" t="str">
        <f>CONCATENATE((A190),"-",LEFT(B190,1),".",RIGHT(B190,LEN(B190)-FIND(" ",B190)))</f>
        <v>2016-E.Manning</v>
      </c>
      <c r="H190" t="str">
        <f>CONCATENATE((A190-1),"-",LEFT(B190,1),".",RIGHT(B190,LEN(B190)-FIND(" ",B190)))</f>
        <v>2015-E.Manning</v>
      </c>
      <c r="I190" t="str">
        <f>CONCATENATE((A190+1),"-",LEFT(B190,1),".",RIGHT(B190,LEN(B190)-FIND(" ",B190)))</f>
        <v>2017-E.Manning</v>
      </c>
      <c r="J190" s="4">
        <v>33.5</v>
      </c>
      <c r="K190" s="4">
        <f>_xlfn.XLOOKUP(G190,CPOE!M:M,CPOE!K:K)</f>
        <v>-1.6</v>
      </c>
      <c r="L190" s="6">
        <f t="shared" si="16"/>
        <v>32.800000000000004</v>
      </c>
      <c r="M190" s="3">
        <f>_xlfn.XLOOKUP(G190,CPOE!M:M,CPOE!F:F)</f>
        <v>1.0999999999999999E-2</v>
      </c>
      <c r="N190" s="6">
        <f t="shared" si="17"/>
        <v>28.499999999999996</v>
      </c>
      <c r="O190" s="3">
        <f>_xlfn.XLOOKUP(G190,CPOE!M:M,CPOE!E:E)</f>
        <v>0.04</v>
      </c>
      <c r="P190" s="6">
        <f t="shared" si="18"/>
        <v>32</v>
      </c>
      <c r="Q190" s="6">
        <f>IF(ISNA(_xlfn.XLOOKUP(H190,G:G,P:P)),"",_xlfn.XLOOKUP(H190,G:G,P:P))</f>
        <v>55.400000000000006</v>
      </c>
      <c r="R190" s="6">
        <f t="shared" si="22"/>
        <v>-23.400000000000006</v>
      </c>
      <c r="S190" s="3">
        <f t="shared" si="19"/>
        <v>0.04</v>
      </c>
      <c r="T190" s="6">
        <f t="shared" si="20"/>
        <v>28.499999999999996</v>
      </c>
      <c r="U190" s="2">
        <f>_xlfn.XLOOKUP(G190,AV!Y:Y,AV!R:R)</f>
        <v>13</v>
      </c>
      <c r="V190" s="2">
        <f>_xlfn.XLOOKUP(G190,AV!Y:Y,AV!L:L)</f>
        <v>9</v>
      </c>
      <c r="W190" s="4">
        <f>V190/(F190/600)</f>
        <v>8.6677367576243984</v>
      </c>
      <c r="X190" s="2">
        <v>-9</v>
      </c>
      <c r="Y190" s="6">
        <f>X190/(F190/600)</f>
        <v>-8.6677367576243984</v>
      </c>
      <c r="Z190" s="6">
        <f t="shared" si="15"/>
        <v>0.70000000000000007</v>
      </c>
      <c r="AA190">
        <f t="shared" si="21"/>
        <v>246.78240000000002</v>
      </c>
      <c r="AB190" s="7">
        <f>AA190+Y190</f>
        <v>238.11466324237563</v>
      </c>
      <c r="AC190" s="6">
        <f>_xlfn.PERCENTRANK.INC(AB:AB,AB190)*100</f>
        <v>14.399999999999999</v>
      </c>
    </row>
    <row r="191" spans="1:29" x14ac:dyDescent="0.2">
      <c r="A191">
        <v>2016</v>
      </c>
      <c r="B191" t="s">
        <v>32</v>
      </c>
      <c r="C191" t="s">
        <v>4</v>
      </c>
      <c r="D191" t="s">
        <v>136</v>
      </c>
      <c r="E191" s="2">
        <v>16</v>
      </c>
      <c r="F191">
        <v>622</v>
      </c>
      <c r="G191" t="str">
        <f>CONCATENATE((A191),"-",LEFT(B191,1),".",RIGHT(B191,LEN(B191)-FIND(" ",B191)))</f>
        <v>2016-P.Rivers</v>
      </c>
      <c r="H191" t="str">
        <f>CONCATENATE((A191-1),"-",LEFT(B191,1),".",RIGHT(B191,LEN(B191)-FIND(" ",B191)))</f>
        <v>2015-P.Rivers</v>
      </c>
      <c r="I191" t="str">
        <f>CONCATENATE((A191+1),"-",LEFT(B191,1),".",RIGHT(B191,LEN(B191)-FIND(" ",B191)))</f>
        <v>2017-P.Rivers</v>
      </c>
      <c r="J191" s="4">
        <v>69.099999999999994</v>
      </c>
      <c r="K191" s="4">
        <f>_xlfn.XLOOKUP(G191,CPOE!M:M,CPOE!K:K)</f>
        <v>0.2</v>
      </c>
      <c r="L191" s="6">
        <f t="shared" si="16"/>
        <v>51.9</v>
      </c>
      <c r="M191" s="3">
        <f>_xlfn.XLOOKUP(G191,CPOE!M:M,CPOE!F:F)</f>
        <v>0.14599999999999999</v>
      </c>
      <c r="N191" s="6">
        <f t="shared" si="17"/>
        <v>69.899999999999991</v>
      </c>
      <c r="O191" s="3">
        <f>_xlfn.XLOOKUP(G191,CPOE!M:M,CPOE!E:E)</f>
        <v>0.1</v>
      </c>
      <c r="P191" s="6">
        <f t="shared" si="18"/>
        <v>62.8</v>
      </c>
      <c r="Q191" s="6">
        <f>IF(ISNA(_xlfn.XLOOKUP(H191,G:G,P:P)),"",_xlfn.XLOOKUP(H191,G:G,P:P))</f>
        <v>65.2</v>
      </c>
      <c r="R191" s="6">
        <f t="shared" si="22"/>
        <v>-2.4000000000000057</v>
      </c>
      <c r="S191" s="3">
        <f t="shared" si="19"/>
        <v>0.1</v>
      </c>
      <c r="T191" s="6">
        <f t="shared" si="20"/>
        <v>60.5</v>
      </c>
      <c r="U191" s="2">
        <f>_xlfn.XLOOKUP(G191,AV!Y:Y,AV!R:R)</f>
        <v>13</v>
      </c>
      <c r="V191" s="2">
        <f>_xlfn.XLOOKUP(G191,AV!Y:Y,AV!L:L)</f>
        <v>13</v>
      </c>
      <c r="W191" s="4">
        <f>V191/(F191/600)</f>
        <v>12.540192926045016</v>
      </c>
      <c r="X191" s="2">
        <v>35</v>
      </c>
      <c r="Y191" s="6">
        <f>X191/(F191/600)</f>
        <v>33.762057877813504</v>
      </c>
      <c r="Z191" s="6">
        <f t="shared" si="15"/>
        <v>17.100000000000001</v>
      </c>
      <c r="AA191">
        <f t="shared" si="21"/>
        <v>616.95600000000013</v>
      </c>
      <c r="AB191" s="7">
        <f>AA191+Y191</f>
        <v>650.71805787781364</v>
      </c>
      <c r="AC191" s="6">
        <f>_xlfn.PERCENTRANK.INC(AB:AB,AB191)*100</f>
        <v>46.800000000000004</v>
      </c>
    </row>
    <row r="192" spans="1:29" x14ac:dyDescent="0.2">
      <c r="A192">
        <v>2016</v>
      </c>
      <c r="B192" t="s">
        <v>137</v>
      </c>
      <c r="C192" t="s">
        <v>4</v>
      </c>
      <c r="D192" t="s">
        <v>27</v>
      </c>
      <c r="E192" s="2">
        <v>15</v>
      </c>
      <c r="F192">
        <v>596</v>
      </c>
      <c r="G192" t="str">
        <f>CONCATENATE((A192),"-",LEFT(B192,1),".",RIGHT(B192,LEN(B192)-FIND(" ",B192)))</f>
        <v>2016-S.Bradford</v>
      </c>
      <c r="H192" t="str">
        <f>CONCATENATE((A192-1),"-",LEFT(B192,1),".",RIGHT(B192,LEN(B192)-FIND(" ",B192)))</f>
        <v>2015-S.Bradford</v>
      </c>
      <c r="I192" t="str">
        <f>CONCATENATE((A192+1),"-",LEFT(B192,1),".",RIGHT(B192,LEN(B192)-FIND(" ",B192)))</f>
        <v>2017-S.Bradford</v>
      </c>
      <c r="J192" s="4">
        <v>66</v>
      </c>
      <c r="K192" s="4">
        <f>_xlfn.XLOOKUP(G192,CPOE!M:M,CPOE!K:K)</f>
        <v>4.5</v>
      </c>
      <c r="L192" s="6">
        <f t="shared" si="16"/>
        <v>87.5</v>
      </c>
      <c r="M192" s="3">
        <f>_xlfn.XLOOKUP(G192,CPOE!M:M,CPOE!F:F)</f>
        <v>7.3999999999999996E-2</v>
      </c>
      <c r="N192" s="6">
        <f t="shared" si="17"/>
        <v>45.7</v>
      </c>
      <c r="O192" s="3">
        <f>_xlfn.XLOOKUP(G192,CPOE!M:M,CPOE!E:E)</f>
        <v>9.6000000000000002E-2</v>
      </c>
      <c r="P192" s="6">
        <f t="shared" si="18"/>
        <v>60.9</v>
      </c>
      <c r="Q192" s="6">
        <f>IF(ISNA(_xlfn.XLOOKUP(H192,G:G,P:P)),"",_xlfn.XLOOKUP(H192,G:G,P:P))</f>
        <v>34.300000000000004</v>
      </c>
      <c r="R192" s="6">
        <f t="shared" si="22"/>
        <v>26.599999999999994</v>
      </c>
      <c r="S192" s="3">
        <f t="shared" si="19"/>
        <v>9.6000000000000002E-2</v>
      </c>
      <c r="T192" s="6">
        <f t="shared" si="20"/>
        <v>58.5</v>
      </c>
      <c r="U192" s="2">
        <f>_xlfn.XLOOKUP(G192,AV!Y:Y,AV!R:R)</f>
        <v>6</v>
      </c>
      <c r="V192" s="2">
        <f>_xlfn.XLOOKUP(G192,AV!Y:Y,AV!L:L)</f>
        <v>11</v>
      </c>
      <c r="W192" s="4">
        <f>V192/(F192/600)</f>
        <v>11.073825503355705</v>
      </c>
      <c r="X192" s="2">
        <v>53</v>
      </c>
      <c r="Y192" s="6">
        <f>X192/(F192/600)</f>
        <v>53.355704697986582</v>
      </c>
      <c r="Z192" s="6">
        <f t="shared" si="15"/>
        <v>23.799999999999997</v>
      </c>
      <c r="AA192">
        <f t="shared" si="21"/>
        <v>592.27776000000006</v>
      </c>
      <c r="AB192" s="7">
        <f>AA192+Y192</f>
        <v>645.6334646979866</v>
      </c>
      <c r="AC192" s="6">
        <f>_xlfn.PERCENTRANK.INC(AB:AB,AB192)*100</f>
        <v>46</v>
      </c>
    </row>
    <row r="193" spans="1:29" x14ac:dyDescent="0.2">
      <c r="A193">
        <v>2016</v>
      </c>
      <c r="B193" t="s">
        <v>30</v>
      </c>
      <c r="C193" t="s">
        <v>4</v>
      </c>
      <c r="D193" t="s">
        <v>115</v>
      </c>
      <c r="E193" s="2">
        <v>15</v>
      </c>
      <c r="F193">
        <v>593</v>
      </c>
      <c r="G193" t="str">
        <f>CONCATENATE((A193),"-",LEFT(B193,1),".",RIGHT(B193,LEN(B193)-FIND(" ",B193)))</f>
        <v>2016-D.Carr</v>
      </c>
      <c r="H193" t="str">
        <f>CONCATENATE((A193-1),"-",LEFT(B193,1),".",RIGHT(B193,LEN(B193)-FIND(" ",B193)))</f>
        <v>2015-D.Carr</v>
      </c>
      <c r="I193" t="str">
        <f>CONCATENATE((A193+1),"-",LEFT(B193,1),".",RIGHT(B193,LEN(B193)-FIND(" ",B193)))</f>
        <v>2017-D.Carr</v>
      </c>
      <c r="J193" s="4">
        <v>64.8</v>
      </c>
      <c r="K193" s="4">
        <f>_xlfn.XLOOKUP(G193,CPOE!M:M,CPOE!K:K)</f>
        <v>0</v>
      </c>
      <c r="L193" s="6">
        <f t="shared" si="16"/>
        <v>49.6</v>
      </c>
      <c r="M193" s="3">
        <f>_xlfn.XLOOKUP(G193,CPOE!M:M,CPOE!F:F)</f>
        <v>0.14299999999999999</v>
      </c>
      <c r="N193" s="6">
        <f t="shared" si="17"/>
        <v>68.7</v>
      </c>
      <c r="O193" s="3">
        <f>_xlfn.XLOOKUP(G193,CPOE!M:M,CPOE!E:E)</f>
        <v>9.7000000000000003E-2</v>
      </c>
      <c r="P193" s="6">
        <f t="shared" si="18"/>
        <v>61.3</v>
      </c>
      <c r="Q193" s="6">
        <f>IF(ISNA(_xlfn.XLOOKUP(H193,G:G,P:P)),"",_xlfn.XLOOKUP(H193,G:G,P:P))</f>
        <v>35.9</v>
      </c>
      <c r="R193" s="6">
        <f t="shared" si="22"/>
        <v>25.4</v>
      </c>
      <c r="S193" s="3">
        <f t="shared" si="19"/>
        <v>9.7000000000000003E-2</v>
      </c>
      <c r="T193" s="6">
        <f t="shared" si="20"/>
        <v>58.9</v>
      </c>
      <c r="U193" s="2">
        <f>_xlfn.XLOOKUP(G193,AV!Y:Y,AV!R:R)</f>
        <v>3</v>
      </c>
      <c r="V193" s="2">
        <f>_xlfn.XLOOKUP(G193,AV!Y:Y,AV!L:L)</f>
        <v>12</v>
      </c>
      <c r="W193" s="4">
        <f>V193/(F193/600)</f>
        <v>12.141652613827993</v>
      </c>
      <c r="X193" s="2">
        <v>70</v>
      </c>
      <c r="Y193" s="6">
        <f>X193/(F193/600)</f>
        <v>70.826306913996632</v>
      </c>
      <c r="Z193" s="6">
        <f t="shared" si="15"/>
        <v>30</v>
      </c>
      <c r="AA193">
        <f t="shared" si="21"/>
        <v>598.4473200000001</v>
      </c>
      <c r="AB193" s="7">
        <f>AA193+Y193</f>
        <v>669.27362691399674</v>
      </c>
      <c r="AC193" s="6">
        <f>_xlfn.PERCENTRANK.INC(AB:AB,AB193)*100</f>
        <v>48.4</v>
      </c>
    </row>
    <row r="194" spans="1:29" x14ac:dyDescent="0.2">
      <c r="A194">
        <v>2016</v>
      </c>
      <c r="B194" t="s">
        <v>3</v>
      </c>
      <c r="C194" t="s">
        <v>4</v>
      </c>
      <c r="D194" t="s">
        <v>5</v>
      </c>
      <c r="E194" s="2">
        <v>16</v>
      </c>
      <c r="F194">
        <v>590</v>
      </c>
      <c r="G194" t="str">
        <f>CONCATENATE((A194),"-",LEFT(B194,1),".",RIGHT(B194,LEN(B194)-FIND(" ",B194)))</f>
        <v>2016-M.Ryan</v>
      </c>
      <c r="H194" t="str">
        <f>CONCATENATE((A194-1),"-",LEFT(B194,1),".",RIGHT(B194,LEN(B194)-FIND(" ",B194)))</f>
        <v>2015-M.Ryan</v>
      </c>
      <c r="I194" t="str">
        <f>CONCATENATE((A194+1),"-",LEFT(B194,1),".",RIGHT(B194,LEN(B194)-FIND(" ",B194)))</f>
        <v>2017-M.Ryan</v>
      </c>
      <c r="J194" s="4">
        <v>98.8</v>
      </c>
      <c r="K194" s="4">
        <f>_xlfn.XLOOKUP(G194,CPOE!M:M,CPOE!K:K)</f>
        <v>6.9</v>
      </c>
      <c r="L194" s="6">
        <f t="shared" si="16"/>
        <v>97.6</v>
      </c>
      <c r="M194" s="3">
        <f>_xlfn.XLOOKUP(G194,CPOE!M:M,CPOE!F:F)</f>
        <v>0.33700000000000002</v>
      </c>
      <c r="N194" s="6">
        <f t="shared" si="17"/>
        <v>97.6</v>
      </c>
      <c r="O194" s="3">
        <f>_xlfn.XLOOKUP(G194,CPOE!M:M,CPOE!E:E)</f>
        <v>0.20599999999999999</v>
      </c>
      <c r="P194" s="6">
        <f t="shared" si="18"/>
        <v>99.2</v>
      </c>
      <c r="Q194" s="6">
        <f>IF(ISNA(_xlfn.XLOOKUP(H194,G:G,P:P)),"",_xlfn.XLOOKUP(H194,G:G,P:P))</f>
        <v>58.9</v>
      </c>
      <c r="R194" s="6">
        <f t="shared" si="22"/>
        <v>40.300000000000004</v>
      </c>
      <c r="S194" s="3">
        <f t="shared" si="19"/>
        <v>0.20599999999999999</v>
      </c>
      <c r="T194" s="6">
        <f t="shared" si="20"/>
        <v>97.6</v>
      </c>
      <c r="U194" s="2">
        <f>_xlfn.XLOOKUP(G194,AV!Y:Y,AV!R:R)</f>
        <v>9</v>
      </c>
      <c r="V194" s="2">
        <f>_xlfn.XLOOKUP(G194,AV!Y:Y,AV!L:L)</f>
        <v>21</v>
      </c>
      <c r="W194" s="4">
        <f>V194/(F194/600)</f>
        <v>21.35593220338983</v>
      </c>
      <c r="X194" s="2">
        <v>117</v>
      </c>
      <c r="Y194" s="6">
        <f>X194/(F194/600)</f>
        <v>118.98305084745763</v>
      </c>
      <c r="Z194" s="6">
        <f t="shared" ref="Z194:Z257" si="23">_xlfn.PERCENTRANK.INC(Y:Y,Y194)*100</f>
        <v>42.5</v>
      </c>
      <c r="AA194">
        <f t="shared" si="21"/>
        <v>1270.9293600000001</v>
      </c>
      <c r="AB194" s="7">
        <f>AA194+Y194</f>
        <v>1389.9124108474577</v>
      </c>
      <c r="AC194" s="6">
        <f>_xlfn.PERCENTRANK.INC(AB:AB,AB194)*100</f>
        <v>93.7</v>
      </c>
    </row>
    <row r="195" spans="1:29" x14ac:dyDescent="0.2">
      <c r="A195">
        <v>2016</v>
      </c>
      <c r="B195" t="s">
        <v>52</v>
      </c>
      <c r="C195" t="s">
        <v>4</v>
      </c>
      <c r="D195" t="s">
        <v>35</v>
      </c>
      <c r="E195" s="2">
        <v>15</v>
      </c>
      <c r="F195">
        <v>557</v>
      </c>
      <c r="G195" t="str">
        <f>CONCATENATE((A195),"-",LEFT(B195,1),".",RIGHT(B195,LEN(B195)-FIND(" ",B195)))</f>
        <v>2016-C.Newton</v>
      </c>
      <c r="H195" t="str">
        <f>CONCATENATE((A195-1),"-",LEFT(B195,1),".",RIGHT(B195,LEN(B195)-FIND(" ",B195)))</f>
        <v>2015-C.Newton</v>
      </c>
      <c r="I195" t="str">
        <f>CONCATENATE((A195+1),"-",LEFT(B195,1),".",RIGHT(B195,LEN(B195)-FIND(" ",B195)))</f>
        <v>2017-C.Newton</v>
      </c>
      <c r="J195" s="4">
        <v>25.7</v>
      </c>
      <c r="K195" s="4">
        <f>_xlfn.XLOOKUP(G195,CPOE!M:M,CPOE!K:K)</f>
        <v>-5.5</v>
      </c>
      <c r="L195" s="6">
        <f t="shared" ref="L195:L258" si="24">_xlfn.PERCENTRANK.INC(K:K,K195)*100</f>
        <v>10.9</v>
      </c>
      <c r="M195" s="3">
        <f>_xlfn.XLOOKUP(G195,CPOE!M:M,CPOE!F:F)</f>
        <v>0.01</v>
      </c>
      <c r="N195" s="6">
        <f t="shared" ref="N195:N258" si="25">_xlfn.PERCENTRANK.INC(M:M,M195)*100</f>
        <v>28.1</v>
      </c>
      <c r="O195" s="3">
        <f>_xlfn.XLOOKUP(G195,CPOE!M:M,CPOE!E:E)</f>
        <v>1.7999999999999999E-2</v>
      </c>
      <c r="P195" s="6">
        <f t="shared" ref="P195:P258" si="26">_xlfn.PERCENTRANK.INC(O:O,O195)*100</f>
        <v>16.7</v>
      </c>
      <c r="Q195" s="6">
        <f>IF(ISNA(_xlfn.XLOOKUP(H195,G:G,P:P)),"",_xlfn.XLOOKUP(H195,G:G,P:P))</f>
        <v>70.7</v>
      </c>
      <c r="R195" s="6">
        <f t="shared" si="22"/>
        <v>-54</v>
      </c>
      <c r="S195" s="3">
        <f t="shared" ref="S195:S258" si="27">IF(U195&lt;3,1.43,1)*O195</f>
        <v>1.7999999999999999E-2</v>
      </c>
      <c r="T195" s="6">
        <f t="shared" ref="T195:T258" si="28">_xlfn.PERCENTRANK.INC(S:S,S195)*100</f>
        <v>16</v>
      </c>
      <c r="U195" s="2">
        <f>_xlfn.XLOOKUP(G195,AV!Y:Y,AV!R:R)</f>
        <v>6</v>
      </c>
      <c r="V195" s="2">
        <f>_xlfn.XLOOKUP(G195,AV!Y:Y,AV!L:L)</f>
        <v>11</v>
      </c>
      <c r="W195" s="4">
        <f>V195/(F195/600)</f>
        <v>11.8491921005386</v>
      </c>
      <c r="X195" s="2">
        <v>359</v>
      </c>
      <c r="Y195" s="6">
        <f>X195/(F195/600)</f>
        <v>386.71454219030522</v>
      </c>
      <c r="Z195" s="6">
        <f t="shared" si="23"/>
        <v>83.5</v>
      </c>
      <c r="AA195">
        <f t="shared" ref="AA195:AA258" si="29">6169.56*O195</f>
        <v>111.05208</v>
      </c>
      <c r="AB195" s="7">
        <f>AA195+Y195</f>
        <v>497.76662219030521</v>
      </c>
      <c r="AC195" s="6">
        <f>_xlfn.PERCENTRANK.INC(AB:AB,AB195)*100</f>
        <v>35.099999999999994</v>
      </c>
    </row>
    <row r="196" spans="1:29" x14ac:dyDescent="0.2">
      <c r="A196">
        <v>2016</v>
      </c>
      <c r="B196" t="s">
        <v>123</v>
      </c>
      <c r="C196" t="s">
        <v>4</v>
      </c>
      <c r="D196" t="s">
        <v>9</v>
      </c>
      <c r="E196" s="2">
        <v>15</v>
      </c>
      <c r="F196">
        <v>553</v>
      </c>
      <c r="G196" t="str">
        <f>CONCATENATE((A196),"-",LEFT(B196,1),".",RIGHT(B196,LEN(B196)-FIND(" ",B196)))</f>
        <v>2016-B.Osweiler</v>
      </c>
      <c r="H196" t="str">
        <f>CONCATENATE((A196-1),"-",LEFT(B196,1),".",RIGHT(B196,LEN(B196)-FIND(" ",B196)))</f>
        <v>2015-B.Osweiler</v>
      </c>
      <c r="I196" t="str">
        <f>CONCATENATE((A196+1),"-",LEFT(B196,1),".",RIGHT(B196,LEN(B196)-FIND(" ",B196)))</f>
        <v>2017-B.Osweiler</v>
      </c>
      <c r="J196" s="4">
        <v>13.200000000000001</v>
      </c>
      <c r="K196" s="4">
        <f>_xlfn.XLOOKUP(G196,CPOE!M:M,CPOE!K:K)</f>
        <v>-3.7</v>
      </c>
      <c r="L196" s="6">
        <f t="shared" si="24"/>
        <v>17.5</v>
      </c>
      <c r="M196" s="3">
        <f>_xlfn.XLOOKUP(G196,CPOE!M:M,CPOE!F:F)</f>
        <v>-0.01</v>
      </c>
      <c r="N196" s="6">
        <f t="shared" si="25"/>
        <v>24.6</v>
      </c>
      <c r="O196" s="3">
        <f>_xlfn.XLOOKUP(G196,CPOE!M:M,CPOE!E:E)</f>
        <v>2.1000000000000001E-2</v>
      </c>
      <c r="P196" s="6">
        <f t="shared" si="26"/>
        <v>19.100000000000001</v>
      </c>
      <c r="Q196" s="6">
        <f>IF(ISNA(_xlfn.XLOOKUP(H196,G:G,P:P)),"",_xlfn.XLOOKUP(H196,G:G,P:P))</f>
        <v>38.200000000000003</v>
      </c>
      <c r="R196" s="6">
        <f t="shared" si="22"/>
        <v>-19.100000000000001</v>
      </c>
      <c r="S196" s="3">
        <f t="shared" si="27"/>
        <v>2.1000000000000001E-2</v>
      </c>
      <c r="T196" s="6">
        <f t="shared" si="28"/>
        <v>17.5</v>
      </c>
      <c r="U196" s="2">
        <f>_xlfn.XLOOKUP(G196,AV!Y:Y,AV!R:R)</f>
        <v>5</v>
      </c>
      <c r="V196" s="2">
        <f>_xlfn.XLOOKUP(G196,AV!Y:Y,AV!L:L)</f>
        <v>5</v>
      </c>
      <c r="W196" s="4">
        <f>V196/(F196/600)</f>
        <v>5.4249547920434003</v>
      </c>
      <c r="X196" s="2">
        <v>131</v>
      </c>
      <c r="Y196" s="6">
        <f>X196/(F196/600)</f>
        <v>142.13381555153708</v>
      </c>
      <c r="Z196" s="6">
        <f t="shared" si="23"/>
        <v>46</v>
      </c>
      <c r="AA196">
        <f t="shared" si="29"/>
        <v>129.56076000000002</v>
      </c>
      <c r="AB196" s="7">
        <f>AA196+Y196</f>
        <v>271.69457555153713</v>
      </c>
      <c r="AC196" s="6">
        <f>_xlfn.PERCENTRANK.INC(AB:AB,AB196)*100</f>
        <v>15.6</v>
      </c>
    </row>
    <row r="197" spans="1:29" x14ac:dyDescent="0.2">
      <c r="A197">
        <v>2016</v>
      </c>
      <c r="B197" t="s">
        <v>67</v>
      </c>
      <c r="C197" t="s">
        <v>4</v>
      </c>
      <c r="D197" t="s">
        <v>13</v>
      </c>
      <c r="E197" s="2">
        <v>15</v>
      </c>
      <c r="F197">
        <v>541</v>
      </c>
      <c r="G197" t="str">
        <f>CONCATENATE((A197),"-",LEFT(B197,1),".",RIGHT(B197,LEN(B197)-FIND(" ",B197)))</f>
        <v>2016-A.Smith</v>
      </c>
      <c r="H197" t="str">
        <f>CONCATENATE((A197-1),"-",LEFT(B197,1),".",RIGHT(B197,LEN(B197)-FIND(" ",B197)))</f>
        <v>2015-A.Smith</v>
      </c>
      <c r="I197" t="str">
        <f>CONCATENATE((A197+1),"-",LEFT(B197,1),".",RIGHT(B197,LEN(B197)-FIND(" ",B197)))</f>
        <v>2017-A.Smith</v>
      </c>
      <c r="J197" s="4">
        <v>47.599999999999994</v>
      </c>
      <c r="K197" s="4">
        <f>_xlfn.XLOOKUP(G197,CPOE!M:M,CPOE!K:K)</f>
        <v>1.9</v>
      </c>
      <c r="L197" s="6">
        <f t="shared" si="24"/>
        <v>68.300000000000011</v>
      </c>
      <c r="M197" s="3">
        <f>_xlfn.XLOOKUP(G197,CPOE!M:M,CPOE!F:F)</f>
        <v>0.122</v>
      </c>
      <c r="N197" s="6">
        <f t="shared" si="25"/>
        <v>61.3</v>
      </c>
      <c r="O197" s="3">
        <f>_xlfn.XLOOKUP(G197,CPOE!M:M,CPOE!E:E)</f>
        <v>0.1</v>
      </c>
      <c r="P197" s="6">
        <f t="shared" si="26"/>
        <v>62.8</v>
      </c>
      <c r="Q197" s="6">
        <f>IF(ISNA(_xlfn.XLOOKUP(H197,G:G,P:P)),"",_xlfn.XLOOKUP(H197,G:G,P:P))</f>
        <v>55.400000000000006</v>
      </c>
      <c r="R197" s="6">
        <f t="shared" si="22"/>
        <v>7.3999999999999915</v>
      </c>
      <c r="S197" s="3">
        <f t="shared" si="27"/>
        <v>0.1</v>
      </c>
      <c r="T197" s="6">
        <f t="shared" si="28"/>
        <v>60.5</v>
      </c>
      <c r="U197" s="2">
        <f>_xlfn.XLOOKUP(G197,AV!Y:Y,AV!R:R)</f>
        <v>11</v>
      </c>
      <c r="V197" s="2">
        <f>_xlfn.XLOOKUP(G197,AV!Y:Y,AV!L:L)</f>
        <v>12</v>
      </c>
      <c r="W197" s="4">
        <f>V197/(F197/600)</f>
        <v>13.308687615526804</v>
      </c>
      <c r="X197" s="2">
        <v>134</v>
      </c>
      <c r="Y197" s="6">
        <f>X197/(F197/600)</f>
        <v>148.61367837338264</v>
      </c>
      <c r="Z197" s="6">
        <f t="shared" si="23"/>
        <v>48.4</v>
      </c>
      <c r="AA197">
        <f t="shared" si="29"/>
        <v>616.95600000000013</v>
      </c>
      <c r="AB197" s="7">
        <f>AA197+Y197</f>
        <v>765.56967837338277</v>
      </c>
      <c r="AC197" s="6">
        <f>_xlfn.PERCENTRANK.INC(AB:AB,AB197)*100</f>
        <v>56.2</v>
      </c>
    </row>
    <row r="198" spans="1:29" x14ac:dyDescent="0.2">
      <c r="A198">
        <v>2016</v>
      </c>
      <c r="B198" t="s">
        <v>20</v>
      </c>
      <c r="C198" t="s">
        <v>4</v>
      </c>
      <c r="D198" t="s">
        <v>21</v>
      </c>
      <c r="E198" s="2">
        <v>14</v>
      </c>
      <c r="F198">
        <v>530</v>
      </c>
      <c r="G198" t="str">
        <f>CONCATENATE((A198),"-",LEFT(B198,1),".",RIGHT(B198,LEN(B198)-FIND(" ",B198)))</f>
        <v>2016-B.Roethlisberger</v>
      </c>
      <c r="H198" t="str">
        <f>CONCATENATE((A198-1),"-",LEFT(B198,1),".",RIGHT(B198,LEN(B198)-FIND(" ",B198)))</f>
        <v>2015-B.Roethlisberger</v>
      </c>
      <c r="I198" t="str">
        <f>CONCATENATE((A198+1),"-",LEFT(B198,1),".",RIGHT(B198,LEN(B198)-FIND(" ",B198)))</f>
        <v>2017-B.Roethlisberger</v>
      </c>
      <c r="J198" s="4">
        <v>61.7</v>
      </c>
      <c r="K198" s="4">
        <f>_xlfn.XLOOKUP(G198,CPOE!M:M,CPOE!K:K)</f>
        <v>1.9</v>
      </c>
      <c r="L198" s="6">
        <f t="shared" si="24"/>
        <v>68.300000000000011</v>
      </c>
      <c r="M198" s="3">
        <f>_xlfn.XLOOKUP(G198,CPOE!M:M,CPOE!F:F)</f>
        <v>0.20599999999999999</v>
      </c>
      <c r="N198" s="6">
        <f t="shared" si="25"/>
        <v>82.399999999999991</v>
      </c>
      <c r="O198" s="3">
        <f>_xlfn.XLOOKUP(G198,CPOE!M:M,CPOE!E:E)</f>
        <v>0.13200000000000001</v>
      </c>
      <c r="P198" s="6">
        <f t="shared" si="26"/>
        <v>80.800000000000011</v>
      </c>
      <c r="Q198" s="6">
        <f>IF(ISNA(_xlfn.XLOOKUP(H198,G:G,P:P)),"",_xlfn.XLOOKUP(H198,G:G,P:P))</f>
        <v>94.5</v>
      </c>
      <c r="R198" s="6">
        <f t="shared" ref="R198:R258" si="30">IF(ISERROR(P198-Q198),"",P198-Q198)</f>
        <v>-13.699999999999989</v>
      </c>
      <c r="S198" s="3">
        <f t="shared" si="27"/>
        <v>0.13200000000000001</v>
      </c>
      <c r="T198" s="6">
        <f t="shared" si="28"/>
        <v>76.5</v>
      </c>
      <c r="U198" s="2">
        <f>_xlfn.XLOOKUP(G198,AV!Y:Y,AV!R:R)</f>
        <v>13</v>
      </c>
      <c r="V198" s="2">
        <f>_xlfn.XLOOKUP(G198,AV!Y:Y,AV!L:L)</f>
        <v>12</v>
      </c>
      <c r="W198" s="4">
        <f>V198/(F198/600)</f>
        <v>13.584905660377359</v>
      </c>
      <c r="X198" s="2">
        <v>15</v>
      </c>
      <c r="Y198" s="6">
        <f>X198/(F198/600)</f>
        <v>16.981132075471699</v>
      </c>
      <c r="Z198" s="6">
        <f t="shared" si="23"/>
        <v>9.3000000000000007</v>
      </c>
      <c r="AA198">
        <f t="shared" si="29"/>
        <v>814.38192000000004</v>
      </c>
      <c r="AB198" s="7">
        <f>AA198+Y198</f>
        <v>831.36305207547173</v>
      </c>
      <c r="AC198" s="6">
        <f>_xlfn.PERCENTRANK.INC(AB:AB,AB198)*100</f>
        <v>63.6</v>
      </c>
    </row>
    <row r="199" spans="1:29" x14ac:dyDescent="0.2">
      <c r="A199">
        <v>2016</v>
      </c>
      <c r="B199" t="s">
        <v>129</v>
      </c>
      <c r="C199" t="s">
        <v>4</v>
      </c>
      <c r="D199" t="s">
        <v>45</v>
      </c>
      <c r="E199" s="2">
        <v>14</v>
      </c>
      <c r="F199">
        <v>530</v>
      </c>
      <c r="G199" t="str">
        <f>CONCATENATE((A199),"-",LEFT(B199,1),".",RIGHT(B199,LEN(B199)-FIND(" ",B199)))</f>
        <v>2016-T.Siemian</v>
      </c>
      <c r="H199" t="str">
        <f>CONCATENATE((A199-1),"-",LEFT(B199,1),".",RIGHT(B199,LEN(B199)-FIND(" ",B199)))</f>
        <v>2015-T.Siemian</v>
      </c>
      <c r="I199" t="str">
        <f>CONCATENATE((A199+1),"-",LEFT(B199,1),".",RIGHT(B199,LEN(B199)-FIND(" ",B199)))</f>
        <v>2017-T.Siemian</v>
      </c>
      <c r="J199" s="4">
        <v>37.799999999999997</v>
      </c>
      <c r="K199" s="4">
        <f>_xlfn.XLOOKUP(G199,CPOE!M:M,CPOE!K:K)</f>
        <v>-0.5</v>
      </c>
      <c r="L199" s="6">
        <f t="shared" si="24"/>
        <v>44.9</v>
      </c>
      <c r="M199" s="3">
        <f>_xlfn.XLOOKUP(G199,CPOE!M:M,CPOE!F:F)</f>
        <v>6.6000000000000003E-2</v>
      </c>
      <c r="N199" s="6">
        <f t="shared" si="25"/>
        <v>43.7</v>
      </c>
      <c r="O199" s="3">
        <f>_xlfn.XLOOKUP(G199,CPOE!M:M,CPOE!E:E)</f>
        <v>6.6000000000000003E-2</v>
      </c>
      <c r="P199" s="6">
        <f t="shared" si="26"/>
        <v>44.5</v>
      </c>
      <c r="Q199" s="6" t="str">
        <f>IF(ISNA(_xlfn.XLOOKUP(H199,G:G,P:P)),"",_xlfn.XLOOKUP(H199,G:G,P:P))</f>
        <v/>
      </c>
      <c r="R199" s="6" t="str">
        <f t="shared" si="30"/>
        <v/>
      </c>
      <c r="S199" s="3">
        <f t="shared" si="27"/>
        <v>9.4380000000000006E-2</v>
      </c>
      <c r="T199" s="6">
        <f t="shared" si="28"/>
        <v>58.199999999999996</v>
      </c>
      <c r="U199" s="2">
        <f>_xlfn.XLOOKUP(G199,AV!Y:Y,AV!R:R)</f>
        <v>2</v>
      </c>
      <c r="V199" s="2">
        <f>_xlfn.XLOOKUP(G199,AV!Y:Y,AV!L:L)</f>
        <v>9</v>
      </c>
      <c r="W199" s="4">
        <f>V199/(F199/600)</f>
        <v>10.188679245283019</v>
      </c>
      <c r="X199" s="2">
        <v>57</v>
      </c>
      <c r="Y199" s="6">
        <f>X199/(F199/600)</f>
        <v>64.528301886792448</v>
      </c>
      <c r="Z199" s="6">
        <f t="shared" si="23"/>
        <v>27.3</v>
      </c>
      <c r="AA199">
        <f t="shared" si="29"/>
        <v>407.19096000000002</v>
      </c>
      <c r="AB199" s="7">
        <f>AA199+Y199</f>
        <v>471.71926188679248</v>
      </c>
      <c r="AC199" s="6">
        <f>_xlfn.PERCENTRANK.INC(AB:AB,AB199)*100</f>
        <v>32</v>
      </c>
    </row>
    <row r="200" spans="1:29" x14ac:dyDescent="0.2">
      <c r="A200">
        <v>2016</v>
      </c>
      <c r="B200" t="s">
        <v>92</v>
      </c>
      <c r="C200" t="s">
        <v>4</v>
      </c>
      <c r="D200" t="s">
        <v>19</v>
      </c>
      <c r="E200" s="2">
        <v>15</v>
      </c>
      <c r="F200">
        <v>529</v>
      </c>
      <c r="G200" t="str">
        <f>CONCATENATE((A200),"-",LEFT(B200,1),".",RIGHT(B200,LEN(B200)-FIND(" ",B200)))</f>
        <v>2016-T.Taylor</v>
      </c>
      <c r="H200" t="str">
        <f>CONCATENATE((A200-1),"-",LEFT(B200,1),".",RIGHT(B200,LEN(B200)-FIND(" ",B200)))</f>
        <v>2015-T.Taylor</v>
      </c>
      <c r="I200" t="str">
        <f>CONCATENATE((A200+1),"-",LEFT(B200,1),".",RIGHT(B200,LEN(B200)-FIND(" ",B200)))</f>
        <v>2017-T.Taylor</v>
      </c>
      <c r="J200" s="4">
        <v>32.4</v>
      </c>
      <c r="K200" s="4">
        <f>_xlfn.XLOOKUP(G200,CPOE!M:M,CPOE!K:K)</f>
        <v>2.1</v>
      </c>
      <c r="L200" s="6">
        <f t="shared" si="24"/>
        <v>70.7</v>
      </c>
      <c r="M200" s="3">
        <f>_xlfn.XLOOKUP(G200,CPOE!M:M,CPOE!F:F)</f>
        <v>8.6999999999999994E-2</v>
      </c>
      <c r="N200" s="6">
        <f t="shared" si="25"/>
        <v>49.2</v>
      </c>
      <c r="O200" s="3">
        <f>_xlfn.XLOOKUP(G200,CPOE!M:M,CPOE!E:E)</f>
        <v>8.7999999999999995E-2</v>
      </c>
      <c r="P200" s="6">
        <f t="shared" si="26"/>
        <v>56.599999999999994</v>
      </c>
      <c r="Q200" s="6">
        <f>IF(ISNA(_xlfn.XLOOKUP(H200,G:G,P:P)),"",_xlfn.XLOOKUP(H200,G:G,P:P))</f>
        <v>67.900000000000006</v>
      </c>
      <c r="R200" s="6">
        <f t="shared" si="30"/>
        <v>-11.300000000000011</v>
      </c>
      <c r="S200" s="3">
        <f t="shared" si="27"/>
        <v>8.7999999999999995E-2</v>
      </c>
      <c r="T200" s="6">
        <f t="shared" si="28"/>
        <v>55.000000000000007</v>
      </c>
      <c r="U200" s="2">
        <f>_xlfn.XLOOKUP(G200,AV!Y:Y,AV!R:R)</f>
        <v>6</v>
      </c>
      <c r="V200" s="2">
        <f>_xlfn.XLOOKUP(G200,AV!Y:Y,AV!L:L)</f>
        <v>15</v>
      </c>
      <c r="W200" s="4">
        <f>V200/(F200/600)</f>
        <v>17.013232514177695</v>
      </c>
      <c r="X200" s="2">
        <v>577</v>
      </c>
      <c r="Y200" s="6">
        <f>X200/(F200/600)</f>
        <v>654.4423440453686</v>
      </c>
      <c r="Z200" s="6">
        <f t="shared" si="23"/>
        <v>94.5</v>
      </c>
      <c r="AA200">
        <f t="shared" si="29"/>
        <v>542.92128000000002</v>
      </c>
      <c r="AB200" s="7">
        <f>AA200+Y200</f>
        <v>1197.3636240453686</v>
      </c>
      <c r="AC200" s="6">
        <f>_xlfn.PERCENTRANK.INC(AB:AB,AB200)*100</f>
        <v>85.9</v>
      </c>
    </row>
    <row r="201" spans="1:29" x14ac:dyDescent="0.2">
      <c r="A201">
        <v>2016</v>
      </c>
      <c r="B201" t="s">
        <v>70</v>
      </c>
      <c r="C201" t="s">
        <v>4</v>
      </c>
      <c r="D201" t="s">
        <v>58</v>
      </c>
      <c r="E201" s="2">
        <v>16</v>
      </c>
      <c r="F201">
        <v>513</v>
      </c>
      <c r="G201" t="str">
        <f>CONCATENATE((A201),"-",LEFT(B201,1),".",RIGHT(B201,LEN(B201)-FIND(" ",B201)))</f>
        <v>2016-D.Prescott</v>
      </c>
      <c r="H201" t="str">
        <f>CONCATENATE((A201-1),"-",LEFT(B201,1),".",RIGHT(B201,LEN(B201)-FIND(" ",B201)))</f>
        <v>2015-D.Prescott</v>
      </c>
      <c r="I201" t="str">
        <f>CONCATENATE((A201+1),"-",LEFT(B201,1),".",RIGHT(B201,LEN(B201)-FIND(" ",B201)))</f>
        <v>2017-D.Prescott</v>
      </c>
      <c r="J201" s="4">
        <v>92.5</v>
      </c>
      <c r="K201" s="4">
        <f>_xlfn.XLOOKUP(G201,CPOE!M:M,CPOE!K:K)</f>
        <v>4.2</v>
      </c>
      <c r="L201" s="6">
        <f t="shared" si="24"/>
        <v>85.5</v>
      </c>
      <c r="M201" s="3">
        <f>_xlfn.XLOOKUP(G201,CPOE!M:M,CPOE!F:F)</f>
        <v>0.28699999999999998</v>
      </c>
      <c r="N201" s="6">
        <f t="shared" si="25"/>
        <v>95.3</v>
      </c>
      <c r="O201" s="3">
        <f>_xlfn.XLOOKUP(G201,CPOE!M:M,CPOE!E:E)</f>
        <v>0.17499999999999999</v>
      </c>
      <c r="P201" s="6">
        <f t="shared" si="26"/>
        <v>94.899999999999991</v>
      </c>
      <c r="Q201" s="6" t="str">
        <f>IF(ISNA(_xlfn.XLOOKUP(H201,G:G,P:P)),"",_xlfn.XLOOKUP(H201,G:G,P:P))</f>
        <v/>
      </c>
      <c r="R201" s="6" t="str">
        <f t="shared" si="30"/>
        <v/>
      </c>
      <c r="S201" s="3">
        <f t="shared" si="27"/>
        <v>0.25024999999999997</v>
      </c>
      <c r="T201" s="6">
        <f t="shared" si="28"/>
        <v>99.2</v>
      </c>
      <c r="U201" s="2">
        <f>_xlfn.XLOOKUP(G201,AV!Y:Y,AV!R:R)</f>
        <v>1</v>
      </c>
      <c r="V201" s="2">
        <f>_xlfn.XLOOKUP(G201,AV!Y:Y,AV!L:L)</f>
        <v>15</v>
      </c>
      <c r="W201" s="4">
        <f>V201/(F201/600)</f>
        <v>17.543859649122808</v>
      </c>
      <c r="X201" s="2">
        <v>281</v>
      </c>
      <c r="Y201" s="6">
        <f>X201/(F201/600)</f>
        <v>328.65497076023394</v>
      </c>
      <c r="Z201" s="6">
        <f t="shared" si="23"/>
        <v>76.900000000000006</v>
      </c>
      <c r="AA201">
        <f t="shared" si="29"/>
        <v>1079.673</v>
      </c>
      <c r="AB201" s="7">
        <f>AA201+Y201</f>
        <v>1408.3279707602339</v>
      </c>
      <c r="AC201" s="6">
        <f>_xlfn.PERCENTRANK.INC(AB:AB,AB201)*100</f>
        <v>94.899999999999991</v>
      </c>
    </row>
    <row r="202" spans="1:29" x14ac:dyDescent="0.2">
      <c r="A202">
        <v>2016</v>
      </c>
      <c r="B202" t="s">
        <v>93</v>
      </c>
      <c r="C202" t="s">
        <v>4</v>
      </c>
      <c r="D202" t="s">
        <v>39</v>
      </c>
      <c r="E202" s="2">
        <v>15</v>
      </c>
      <c r="F202">
        <v>499</v>
      </c>
      <c r="G202" t="str">
        <f>CONCATENATE((A202),"-",LEFT(B202,1),".",RIGHT(B202,LEN(B202)-FIND(" ",B202)))</f>
        <v>2016-M.Mariota</v>
      </c>
      <c r="H202" t="str">
        <f>CONCATENATE((A202-1),"-",LEFT(B202,1),".",RIGHT(B202,LEN(B202)-FIND(" ",B202)))</f>
        <v>2015-M.Mariota</v>
      </c>
      <c r="I202" t="str">
        <f>CONCATENATE((A202+1),"-",LEFT(B202,1),".",RIGHT(B202,LEN(B202)-FIND(" ",B202)))</f>
        <v>2017-M.Mariota</v>
      </c>
      <c r="J202" s="4">
        <v>64</v>
      </c>
      <c r="K202" s="4">
        <f>_xlfn.XLOOKUP(G202,CPOE!M:M,CPOE!K:K)</f>
        <v>1.4</v>
      </c>
      <c r="L202" s="6">
        <f t="shared" si="24"/>
        <v>64.8</v>
      </c>
      <c r="M202" s="3">
        <f>_xlfn.XLOOKUP(G202,CPOE!M:M,CPOE!F:F)</f>
        <v>0.17299999999999999</v>
      </c>
      <c r="N202" s="6">
        <f t="shared" si="25"/>
        <v>73.8</v>
      </c>
      <c r="O202" s="3">
        <f>_xlfn.XLOOKUP(G202,CPOE!M:M,CPOE!E:E)</f>
        <v>0.11600000000000001</v>
      </c>
      <c r="P202" s="6">
        <f t="shared" si="26"/>
        <v>72.2</v>
      </c>
      <c r="Q202" s="6">
        <f>IF(ISNA(_xlfn.XLOOKUP(H202,G:G,P:P)),"",_xlfn.XLOOKUP(H202,G:G,P:P))</f>
        <v>53.5</v>
      </c>
      <c r="R202" s="6">
        <f t="shared" si="30"/>
        <v>18.700000000000003</v>
      </c>
      <c r="S202" s="3">
        <f t="shared" si="27"/>
        <v>0.16588</v>
      </c>
      <c r="T202" s="6">
        <f t="shared" si="28"/>
        <v>89.4</v>
      </c>
      <c r="U202" s="2">
        <f>_xlfn.XLOOKUP(G202,AV!Y:Y,AV!R:R)</f>
        <v>2</v>
      </c>
      <c r="V202" s="2">
        <f>_xlfn.XLOOKUP(G202,AV!Y:Y,AV!L:L)</f>
        <v>13</v>
      </c>
      <c r="W202" s="4">
        <f>V202/(F202/600)</f>
        <v>15.631262525050101</v>
      </c>
      <c r="X202" s="2">
        <v>342</v>
      </c>
      <c r="Y202" s="6">
        <f>X202/(F202/600)</f>
        <v>411.22244488977958</v>
      </c>
      <c r="Z202" s="6">
        <f t="shared" si="23"/>
        <v>84.7</v>
      </c>
      <c r="AA202">
        <f t="shared" si="29"/>
        <v>715.66896000000008</v>
      </c>
      <c r="AB202" s="7">
        <f>AA202+Y202</f>
        <v>1126.8914048897796</v>
      </c>
      <c r="AC202" s="6">
        <f>_xlfn.PERCENTRANK.INC(AB:AB,AB202)*100</f>
        <v>83.899999999999991</v>
      </c>
    </row>
    <row r="203" spans="1:29" x14ac:dyDescent="0.2">
      <c r="A203">
        <v>2016</v>
      </c>
      <c r="B203" t="s">
        <v>16</v>
      </c>
      <c r="C203" t="s">
        <v>4</v>
      </c>
      <c r="D203" t="s">
        <v>53</v>
      </c>
      <c r="E203" s="2">
        <v>12</v>
      </c>
      <c r="F203">
        <v>459</v>
      </c>
      <c r="G203" t="str">
        <f>CONCATENATE((A203),"-",LEFT(B203,1),".",RIGHT(B203,LEN(B203)-FIND(" ",B203)))</f>
        <v>2016-T.Brady</v>
      </c>
      <c r="H203" t="str">
        <f>CONCATENATE((A203-1),"-",LEFT(B203,1),".",RIGHT(B203,LEN(B203)-FIND(" ",B203)))</f>
        <v>2015-T.Brady</v>
      </c>
      <c r="I203" t="str">
        <f>CONCATENATE((A203+1),"-",LEFT(B203,1),".",RIGHT(B203,LEN(B203)-FIND(" ",B203)))</f>
        <v>2017-T.Brady</v>
      </c>
      <c r="J203" s="4">
        <v>97.6</v>
      </c>
      <c r="K203" s="4">
        <f>_xlfn.XLOOKUP(G203,CPOE!M:M,CPOE!K:K)</f>
        <v>3.7</v>
      </c>
      <c r="L203" s="6">
        <f t="shared" si="24"/>
        <v>82.399999999999991</v>
      </c>
      <c r="M203" s="3">
        <f>_xlfn.XLOOKUP(G203,CPOE!M:M,CPOE!F:F)</f>
        <v>0.33500000000000002</v>
      </c>
      <c r="N203" s="6">
        <f t="shared" si="25"/>
        <v>97.2</v>
      </c>
      <c r="O203" s="3">
        <f>_xlfn.XLOOKUP(G203,CPOE!M:M,CPOE!E:E)</f>
        <v>0.187</v>
      </c>
      <c r="P203" s="6">
        <f t="shared" si="26"/>
        <v>96.399999999999991</v>
      </c>
      <c r="Q203" s="6">
        <f>IF(ISNA(_xlfn.XLOOKUP(H203,G:G,P:P)),"",_xlfn.XLOOKUP(H203,G:G,P:P))</f>
        <v>76.5</v>
      </c>
      <c r="R203" s="6">
        <f t="shared" si="30"/>
        <v>19.899999999999991</v>
      </c>
      <c r="S203" s="3">
        <f t="shared" si="27"/>
        <v>0.187</v>
      </c>
      <c r="T203" s="6">
        <f t="shared" si="28"/>
        <v>94.899999999999991</v>
      </c>
      <c r="U203" s="2">
        <f>_xlfn.XLOOKUP(G203,AV!Y:Y,AV!R:R)</f>
        <v>17</v>
      </c>
      <c r="V203" s="2">
        <f>_xlfn.XLOOKUP(G203,AV!Y:Y,AV!L:L)</f>
        <v>14</v>
      </c>
      <c r="W203" s="4">
        <f>V203/(F203/600)</f>
        <v>18.300653594771241</v>
      </c>
      <c r="X203" s="2">
        <v>64</v>
      </c>
      <c r="Y203" s="6">
        <f>X203/(F203/600)</f>
        <v>83.66013071895425</v>
      </c>
      <c r="Z203" s="6">
        <f t="shared" si="23"/>
        <v>33.200000000000003</v>
      </c>
      <c r="AA203">
        <f t="shared" si="29"/>
        <v>1153.7077200000001</v>
      </c>
      <c r="AB203" s="7">
        <f>AA203+Y203</f>
        <v>1237.3678507189543</v>
      </c>
      <c r="AC203" s="6">
        <f>_xlfn.PERCENTRANK.INC(AB:AB,AB203)*100</f>
        <v>87.8</v>
      </c>
    </row>
    <row r="204" spans="1:29" x14ac:dyDescent="0.2">
      <c r="A204">
        <v>2016</v>
      </c>
      <c r="B204" t="s">
        <v>66</v>
      </c>
      <c r="C204" t="s">
        <v>4</v>
      </c>
      <c r="D204" t="s">
        <v>51</v>
      </c>
      <c r="E204" s="2">
        <v>14</v>
      </c>
      <c r="F204">
        <v>441</v>
      </c>
      <c r="G204" t="str">
        <f>CONCATENATE((A204),"-",LEFT(B204,1),".",RIGHT(B204,LEN(B204)-FIND(" ",B204)))</f>
        <v>2016-R.Fitzpatrick</v>
      </c>
      <c r="H204" t="str">
        <f>CONCATENATE((A204-1),"-",LEFT(B204,1),".",RIGHT(B204,LEN(B204)-FIND(" ",B204)))</f>
        <v>2015-R.Fitzpatrick</v>
      </c>
      <c r="I204" t="str">
        <f>CONCATENATE((A204+1),"-",LEFT(B204,1),".",RIGHT(B204,LEN(B204)-FIND(" ",B204)))</f>
        <v>2017-R.Fitzpatrick</v>
      </c>
      <c r="J204" s="4">
        <v>7.3999999999999995</v>
      </c>
      <c r="K204" s="4">
        <f>_xlfn.XLOOKUP(G204,CPOE!M:M,CPOE!K:K)</f>
        <v>-4.0999999999999996</v>
      </c>
      <c r="L204" s="6">
        <f t="shared" si="24"/>
        <v>16.400000000000002</v>
      </c>
      <c r="M204" s="3">
        <f>_xlfn.XLOOKUP(G204,CPOE!M:M,CPOE!F:F)</f>
        <v>4.4999999999999998E-2</v>
      </c>
      <c r="N204" s="6">
        <f t="shared" si="25"/>
        <v>37.799999999999997</v>
      </c>
      <c r="O204" s="3">
        <f>_xlfn.XLOOKUP(G204,CPOE!M:M,CPOE!E:E)</f>
        <v>3.7999999999999999E-2</v>
      </c>
      <c r="P204" s="6">
        <f t="shared" si="26"/>
        <v>29.599999999999998</v>
      </c>
      <c r="Q204" s="6">
        <f>IF(ISNA(_xlfn.XLOOKUP(H204,G:G,P:P)),"",_xlfn.XLOOKUP(H204,G:G,P:P))</f>
        <v>60.5</v>
      </c>
      <c r="R204" s="6">
        <f t="shared" si="30"/>
        <v>-30.900000000000002</v>
      </c>
      <c r="S204" s="3">
        <f t="shared" si="27"/>
        <v>3.7999999999999999E-2</v>
      </c>
      <c r="T204" s="6">
        <f t="shared" si="28"/>
        <v>26.5</v>
      </c>
      <c r="U204" s="2">
        <f>_xlfn.XLOOKUP(G204,AV!Y:Y,AV!R:R)</f>
        <v>12</v>
      </c>
      <c r="V204" s="2">
        <f>_xlfn.XLOOKUP(G204,AV!Y:Y,AV!L:L)</f>
        <v>5</v>
      </c>
      <c r="W204" s="4">
        <f>V204/(F204/600)</f>
        <v>6.8027210884353746</v>
      </c>
      <c r="X204" s="2">
        <v>116</v>
      </c>
      <c r="Y204" s="6">
        <f>X204/(F204/600)</f>
        <v>157.82312925170069</v>
      </c>
      <c r="Z204" s="6">
        <f t="shared" si="23"/>
        <v>50.7</v>
      </c>
      <c r="AA204">
        <f t="shared" si="29"/>
        <v>234.44328000000002</v>
      </c>
      <c r="AB204" s="7">
        <f>AA204+Y204</f>
        <v>392.26640925170068</v>
      </c>
      <c r="AC204" s="6">
        <f>_xlfn.PERCENTRANK.INC(AB:AB,AB204)*100</f>
        <v>26.900000000000002</v>
      </c>
    </row>
    <row r="205" spans="1:29" x14ac:dyDescent="0.2">
      <c r="A205">
        <v>2016</v>
      </c>
      <c r="B205" t="s">
        <v>38</v>
      </c>
      <c r="C205" t="s">
        <v>4</v>
      </c>
      <c r="D205" t="s">
        <v>65</v>
      </c>
      <c r="E205" s="2">
        <v>13</v>
      </c>
      <c r="F205">
        <v>435</v>
      </c>
      <c r="G205" t="str">
        <f>CONCATENATE((A205),"-",LEFT(B205,1),".",RIGHT(B205,LEN(B205)-FIND(" ",B205)))</f>
        <v>2016-R.Tannehill</v>
      </c>
      <c r="H205" t="str">
        <f>CONCATENATE((A205-1),"-",LEFT(B205,1),".",RIGHT(B205,LEN(B205)-FIND(" ",B205)))</f>
        <v>2015-R.Tannehill</v>
      </c>
      <c r="I205" t="str">
        <f>CONCATENATE((A205+1),"-",LEFT(B205,1),".",RIGHT(B205,LEN(B205)-FIND(" ",B205)))</f>
        <v>2017-R.Tannehill</v>
      </c>
      <c r="J205" s="4">
        <v>90.600000000000009</v>
      </c>
      <c r="K205" s="4">
        <f>_xlfn.XLOOKUP(G205,CPOE!M:M,CPOE!K:K)</f>
        <v>5.3</v>
      </c>
      <c r="L205" s="6">
        <f t="shared" si="24"/>
        <v>92.5</v>
      </c>
      <c r="M205" s="3">
        <f>_xlfn.XLOOKUP(G205,CPOE!M:M,CPOE!F:F)</f>
        <v>2.3E-2</v>
      </c>
      <c r="N205" s="6">
        <f t="shared" si="25"/>
        <v>32.800000000000004</v>
      </c>
      <c r="O205" s="3">
        <f>_xlfn.XLOOKUP(G205,CPOE!M:M,CPOE!E:E)</f>
        <v>8.2000000000000003E-2</v>
      </c>
      <c r="P205" s="6">
        <f t="shared" si="26"/>
        <v>54.2</v>
      </c>
      <c r="Q205" s="6">
        <f>IF(ISNA(_xlfn.XLOOKUP(H205,G:G,P:P)),"",_xlfn.XLOOKUP(H205,G:G,P:P))</f>
        <v>40.6</v>
      </c>
      <c r="R205" s="6">
        <f t="shared" si="30"/>
        <v>13.600000000000001</v>
      </c>
      <c r="S205" s="3">
        <f t="shared" si="27"/>
        <v>8.2000000000000003E-2</v>
      </c>
      <c r="T205" s="6">
        <f t="shared" si="28"/>
        <v>53.1</v>
      </c>
      <c r="U205" s="2">
        <f>_xlfn.XLOOKUP(G205,AV!Y:Y,AV!R:R)</f>
        <v>5</v>
      </c>
      <c r="V205" s="2">
        <f>_xlfn.XLOOKUP(G205,AV!Y:Y,AV!L:L)</f>
        <v>10</v>
      </c>
      <c r="W205" s="4">
        <f>V205/(F205/600)</f>
        <v>13.793103448275863</v>
      </c>
      <c r="X205" s="2">
        <v>164</v>
      </c>
      <c r="Y205" s="6">
        <f>X205/(F205/600)</f>
        <v>226.20689655172416</v>
      </c>
      <c r="Z205" s="6">
        <f t="shared" si="23"/>
        <v>62.8</v>
      </c>
      <c r="AA205">
        <f t="shared" si="29"/>
        <v>505.90392000000003</v>
      </c>
      <c r="AB205" s="7">
        <f>AA205+Y205</f>
        <v>732.11081655172416</v>
      </c>
      <c r="AC205" s="6">
        <f>_xlfn.PERCENTRANK.INC(AB:AB,AB205)*100</f>
        <v>53.1</v>
      </c>
    </row>
    <row r="206" spans="1:29" x14ac:dyDescent="0.2">
      <c r="A206">
        <v>2016</v>
      </c>
      <c r="B206" t="s">
        <v>138</v>
      </c>
      <c r="C206" t="s">
        <v>4</v>
      </c>
      <c r="D206" t="s">
        <v>60</v>
      </c>
      <c r="E206" s="2">
        <v>11</v>
      </c>
      <c r="F206">
        <v>403</v>
      </c>
      <c r="G206" t="str">
        <f>CONCATENATE((A206),"-",LEFT(B206,1),".",RIGHT(B206,LEN(B206)-FIND(" ",B206)))</f>
        <v>2016-C.Kaepernick</v>
      </c>
      <c r="H206" t="str">
        <f>CONCATENATE((A206-1),"-",LEFT(B206,1),".",RIGHT(B206,LEN(B206)-FIND(" ",B206)))</f>
        <v>2015-C.Kaepernick</v>
      </c>
      <c r="I206" t="str">
        <f>CONCATENATE((A206+1),"-",LEFT(B206,1),".",RIGHT(B206,LEN(B206)-FIND(" ",B206)))</f>
        <v>2017-C.Kaepernick</v>
      </c>
      <c r="J206" s="4">
        <v>49.6</v>
      </c>
      <c r="K206" s="4">
        <f>_xlfn.XLOOKUP(G206,CPOE!M:M,CPOE!K:K)</f>
        <v>-4.7</v>
      </c>
      <c r="L206" s="6">
        <f t="shared" si="24"/>
        <v>12.8</v>
      </c>
      <c r="M206" s="3">
        <f>_xlfn.XLOOKUP(G206,CPOE!M:M,CPOE!F:F)</f>
        <v>3.1E-2</v>
      </c>
      <c r="N206" s="6">
        <f t="shared" si="25"/>
        <v>33.900000000000006</v>
      </c>
      <c r="O206" s="3">
        <f>_xlfn.XLOOKUP(G206,CPOE!M:M,CPOE!E:E)</f>
        <v>2.9000000000000001E-2</v>
      </c>
      <c r="P206" s="6">
        <f t="shared" si="26"/>
        <v>23.799999999999997</v>
      </c>
      <c r="Q206" s="6">
        <f>IF(ISNA(_xlfn.XLOOKUP(H206,G:G,P:P)),"",_xlfn.XLOOKUP(H206,G:G,P:P))</f>
        <v>11.700000000000001</v>
      </c>
      <c r="R206" s="6">
        <f t="shared" si="30"/>
        <v>12.099999999999996</v>
      </c>
      <c r="S206" s="3">
        <f t="shared" si="27"/>
        <v>2.9000000000000001E-2</v>
      </c>
      <c r="T206" s="6">
        <f t="shared" si="28"/>
        <v>22.6</v>
      </c>
      <c r="U206" s="2">
        <f>_xlfn.XLOOKUP(G206,AV!Y:Y,AV!R:R)</f>
        <v>6</v>
      </c>
      <c r="V206" s="2">
        <f>_xlfn.XLOOKUP(G206,AV!Y:Y,AV!L:L)</f>
        <v>9</v>
      </c>
      <c r="W206" s="4">
        <f>V206/(F206/600)</f>
        <v>13.399503722084368</v>
      </c>
      <c r="X206" s="2">
        <v>468</v>
      </c>
      <c r="Y206" s="6">
        <f>X206/(F206/600)</f>
        <v>696.77419354838707</v>
      </c>
      <c r="Z206" s="6">
        <f t="shared" si="23"/>
        <v>96</v>
      </c>
      <c r="AA206">
        <f t="shared" si="29"/>
        <v>178.91724000000002</v>
      </c>
      <c r="AB206" s="7">
        <f>AA206+Y206</f>
        <v>875.69143354838707</v>
      </c>
      <c r="AC206" s="6">
        <f>_xlfn.PERCENTRANK.INC(AB:AB,AB206)*100</f>
        <v>69.899999999999991</v>
      </c>
    </row>
    <row r="207" spans="1:29" x14ac:dyDescent="0.2">
      <c r="A207">
        <v>2016</v>
      </c>
      <c r="B207" t="s">
        <v>105</v>
      </c>
      <c r="C207" t="s">
        <v>4</v>
      </c>
      <c r="D207" t="s">
        <v>23</v>
      </c>
      <c r="E207" s="2">
        <v>10</v>
      </c>
      <c r="F207">
        <v>354</v>
      </c>
      <c r="G207" t="str">
        <f>CONCATENATE((A207),"-",LEFT(B207,1),".",RIGHT(B207,LEN(B207)-FIND(" ",B207)))</f>
        <v>2016-C.Keenum</v>
      </c>
      <c r="H207" t="str">
        <f>CONCATENATE((A207-1),"-",LEFT(B207,1),".",RIGHT(B207,LEN(B207)-FIND(" ",B207)))</f>
        <v>2015-C.Keenum</v>
      </c>
      <c r="I207" t="str">
        <f>CONCATENATE((A207+1),"-",LEFT(B207,1),".",RIGHT(B207,LEN(B207)-FIND(" ",B207)))</f>
        <v>2017-C.Keenum</v>
      </c>
      <c r="J207" s="4">
        <v>27.700000000000003</v>
      </c>
      <c r="K207" s="4">
        <f>_xlfn.XLOOKUP(G207,CPOE!M:M,CPOE!K:K)</f>
        <v>-3.7</v>
      </c>
      <c r="L207" s="6">
        <f t="shared" si="24"/>
        <v>17.5</v>
      </c>
      <c r="M207" s="3">
        <f>_xlfn.XLOOKUP(G207,CPOE!M:M,CPOE!F:F)</f>
        <v>-3.6999999999999998E-2</v>
      </c>
      <c r="N207" s="6">
        <f t="shared" si="25"/>
        <v>17.899999999999999</v>
      </c>
      <c r="O207" s="3">
        <f>_xlfn.XLOOKUP(G207,CPOE!M:M,CPOE!E:E)</f>
        <v>1.4E-2</v>
      </c>
      <c r="P207" s="6">
        <f t="shared" si="26"/>
        <v>14.799999999999999</v>
      </c>
      <c r="Q207" s="6">
        <f>IF(ISNA(_xlfn.XLOOKUP(H207,G:G,P:P)),"",_xlfn.XLOOKUP(H207,G:G,P:P))</f>
        <v>35.9</v>
      </c>
      <c r="R207" s="6">
        <f t="shared" si="30"/>
        <v>-21.1</v>
      </c>
      <c r="S207" s="3">
        <f t="shared" si="27"/>
        <v>1.4E-2</v>
      </c>
      <c r="T207" s="6">
        <f t="shared" si="28"/>
        <v>14.000000000000002</v>
      </c>
      <c r="U207" s="2">
        <f>_xlfn.XLOOKUP(G207,AV!Y:Y,AV!R:R)</f>
        <v>4</v>
      </c>
      <c r="V207" s="2">
        <f>_xlfn.XLOOKUP(G207,AV!Y:Y,AV!L:L)</f>
        <v>4</v>
      </c>
      <c r="W207" s="4">
        <f>V207/(F207/600)</f>
        <v>6.7796610169491531</v>
      </c>
      <c r="X207" s="2">
        <v>51</v>
      </c>
      <c r="Y207" s="6">
        <f>X207/(F207/600)</f>
        <v>86.440677966101703</v>
      </c>
      <c r="Z207" s="6">
        <f t="shared" si="23"/>
        <v>34.300000000000004</v>
      </c>
      <c r="AA207">
        <f t="shared" si="29"/>
        <v>86.373840000000001</v>
      </c>
      <c r="AB207" s="7">
        <f>AA207+Y207</f>
        <v>172.8145179661017</v>
      </c>
      <c r="AC207" s="6">
        <f>_xlfn.PERCENTRANK.INC(AB:AB,AB207)*100</f>
        <v>10.9</v>
      </c>
    </row>
    <row r="208" spans="1:29" x14ac:dyDescent="0.2">
      <c r="A208">
        <v>2016</v>
      </c>
      <c r="B208" t="s">
        <v>22</v>
      </c>
      <c r="C208" t="s">
        <v>4</v>
      </c>
      <c r="D208" t="s">
        <v>23</v>
      </c>
      <c r="E208" s="2">
        <v>7</v>
      </c>
      <c r="F208">
        <v>234</v>
      </c>
      <c r="G208" t="str">
        <f>CONCATENATE((A208),"-",LEFT(B208,1),".",RIGHT(B208,LEN(B208)-FIND(" ",B208)))</f>
        <v>2016-J.Goff</v>
      </c>
      <c r="H208" t="str">
        <f>CONCATENATE((A208-1),"-",LEFT(B208,1),".",RIGHT(B208,LEN(B208)-FIND(" ",B208)))</f>
        <v>2015-J.Goff</v>
      </c>
      <c r="I208" t="str">
        <f>CONCATENATE((A208+1),"-",LEFT(B208,1),".",RIGHT(B208,LEN(B208)-FIND(" ",B208)))</f>
        <v>2017-J.Goff</v>
      </c>
      <c r="J208" s="4">
        <v>3.5000000000000004</v>
      </c>
      <c r="K208" s="4">
        <f>_xlfn.XLOOKUP(G208,CPOE!M:M,CPOE!K:K)</f>
        <v>-10.9</v>
      </c>
      <c r="L208" s="6">
        <f t="shared" si="24"/>
        <v>1.9</v>
      </c>
      <c r="M208" s="3">
        <f>_xlfn.XLOOKUP(G208,CPOE!M:M,CPOE!F:F)</f>
        <v>-0.26600000000000001</v>
      </c>
      <c r="N208" s="6">
        <f t="shared" si="25"/>
        <v>1.5</v>
      </c>
      <c r="O208" s="3">
        <f>_xlfn.XLOOKUP(G208,CPOE!M:M,CPOE!E:E)</f>
        <v>-3.2000000000000001E-2</v>
      </c>
      <c r="P208" s="6">
        <f t="shared" si="26"/>
        <v>2.2999999999999998</v>
      </c>
      <c r="Q208" s="6" t="str">
        <f>IF(ISNA(_xlfn.XLOOKUP(H208,G:G,P:P)),"",_xlfn.XLOOKUP(H208,G:G,P:P))</f>
        <v/>
      </c>
      <c r="R208" s="6" t="str">
        <f t="shared" si="30"/>
        <v/>
      </c>
      <c r="S208" s="3">
        <f t="shared" si="27"/>
        <v>-4.5760000000000002E-2</v>
      </c>
      <c r="T208" s="6">
        <f t="shared" si="28"/>
        <v>1.5</v>
      </c>
      <c r="U208" s="2">
        <f>_xlfn.XLOOKUP(G208,AV!Y:Y,AV!R:R)</f>
        <v>1</v>
      </c>
      <c r="V208" s="2">
        <f>_xlfn.XLOOKUP(G208,AV!Y:Y,AV!L:L)</f>
        <v>-2</v>
      </c>
      <c r="W208" s="4">
        <f>V208/(F208/600)</f>
        <v>-5.1282051282051277</v>
      </c>
      <c r="X208" s="2">
        <v>23</v>
      </c>
      <c r="Y208" s="6">
        <f>X208/(F208/600)</f>
        <v>58.974358974358971</v>
      </c>
      <c r="Z208" s="6">
        <f t="shared" si="23"/>
        <v>25.3</v>
      </c>
      <c r="AA208">
        <f t="shared" si="29"/>
        <v>-197.42592000000002</v>
      </c>
      <c r="AB208" s="7">
        <f>AA208+Y208</f>
        <v>-138.45156102564104</v>
      </c>
      <c r="AC208" s="6">
        <f>_xlfn.PERCENTRANK.INC(AB:AB,AB208)*100</f>
        <v>0.70000000000000007</v>
      </c>
    </row>
    <row r="209" spans="1:29" x14ac:dyDescent="0.2">
      <c r="A209">
        <v>2016</v>
      </c>
      <c r="B209" t="s">
        <v>96</v>
      </c>
      <c r="C209" t="s">
        <v>4</v>
      </c>
      <c r="D209" t="s">
        <v>62</v>
      </c>
      <c r="E209" s="2">
        <v>7</v>
      </c>
      <c r="F209">
        <v>223</v>
      </c>
      <c r="G209" t="str">
        <f>CONCATENATE((A209),"-",LEFT(B209,1),".",RIGHT(B209,LEN(B209)-FIND(" ",B209)))</f>
        <v>2016-M.Barkley</v>
      </c>
      <c r="H209" t="str">
        <f>CONCATENATE((A209-1),"-",LEFT(B209,1),".",RIGHT(B209,LEN(B209)-FIND(" ",B209)))</f>
        <v>2015-M.Barkley</v>
      </c>
      <c r="I209" t="str">
        <f>CONCATENATE((A209+1),"-",LEFT(B209,1),".",RIGHT(B209,LEN(B209)-FIND(" ",B209)))</f>
        <v>2017-M.Barkley</v>
      </c>
      <c r="J209" s="4">
        <v>19.5</v>
      </c>
      <c r="K209" s="4">
        <f>_xlfn.XLOOKUP(G209,CPOE!M:M,CPOE!K:K)</f>
        <v>-0.9</v>
      </c>
      <c r="L209" s="6">
        <f t="shared" si="24"/>
        <v>41</v>
      </c>
      <c r="M209" s="3">
        <f>_xlfn.XLOOKUP(G209,CPOE!M:M,CPOE!F:F)</f>
        <v>0.05</v>
      </c>
      <c r="N209" s="6">
        <f t="shared" si="25"/>
        <v>38.6</v>
      </c>
      <c r="O209" s="3">
        <f>_xlfn.XLOOKUP(G209,CPOE!M:M,CPOE!E:E)</f>
        <v>5.8000000000000003E-2</v>
      </c>
      <c r="P209" s="6">
        <f t="shared" si="26"/>
        <v>42.1</v>
      </c>
      <c r="Q209" s="6" t="str">
        <f>IF(ISNA(_xlfn.XLOOKUP(H209,G:G,P:P)),"",_xlfn.XLOOKUP(H209,G:G,P:P))</f>
        <v/>
      </c>
      <c r="R209" s="6" t="str">
        <f t="shared" si="30"/>
        <v/>
      </c>
      <c r="S209" s="3">
        <f t="shared" si="27"/>
        <v>5.8000000000000003E-2</v>
      </c>
      <c r="T209" s="6">
        <f t="shared" si="28"/>
        <v>38.6</v>
      </c>
      <c r="U209" s="2">
        <f>_xlfn.XLOOKUP(G209,AV!Y:Y,AV!R:R)</f>
        <v>3</v>
      </c>
      <c r="V209" s="2">
        <f>_xlfn.XLOOKUP(G209,AV!Y:Y,AV!L:L)</f>
        <v>1</v>
      </c>
      <c r="W209" s="4">
        <f>V209/(F209/600)</f>
        <v>2.6905829596412558</v>
      </c>
      <c r="X209" s="2">
        <v>2</v>
      </c>
      <c r="Y209" s="6">
        <f>X209/(F209/600)</f>
        <v>5.3811659192825116</v>
      </c>
      <c r="Z209" s="6">
        <f t="shared" si="23"/>
        <v>5</v>
      </c>
      <c r="AA209">
        <f t="shared" si="29"/>
        <v>357.83448000000004</v>
      </c>
      <c r="AB209" s="7">
        <f>AA209+Y209</f>
        <v>363.21564591928257</v>
      </c>
      <c r="AC209" s="6">
        <f>_xlfn.PERCENTRANK.INC(AB:AB,AB209)*100</f>
        <v>24.2</v>
      </c>
    </row>
    <row r="210" spans="1:29" x14ac:dyDescent="0.2">
      <c r="A210">
        <v>2016</v>
      </c>
      <c r="B210" t="s">
        <v>124</v>
      </c>
      <c r="C210" t="s">
        <v>4</v>
      </c>
      <c r="D210" t="s">
        <v>37</v>
      </c>
      <c r="E210" s="2">
        <v>9</v>
      </c>
      <c r="F210">
        <v>221</v>
      </c>
      <c r="G210" t="str">
        <f>CONCATENATE((A210),"-",LEFT(B210,1),".",RIGHT(B210,LEN(B210)-FIND(" ",B210)))</f>
        <v>2016-C.Kessler</v>
      </c>
      <c r="H210" t="str">
        <f>CONCATENATE((A210-1),"-",LEFT(B210,1),".",RIGHT(B210,LEN(B210)-FIND(" ",B210)))</f>
        <v>2015-C.Kessler</v>
      </c>
      <c r="I210" t="str">
        <f>CONCATENATE((A210+1),"-",LEFT(B210,1),".",RIGHT(B210,LEN(B210)-FIND(" ",B210)))</f>
        <v>2017-C.Kessler</v>
      </c>
      <c r="J210" s="4">
        <v>50.7</v>
      </c>
      <c r="K210" s="4">
        <f>_xlfn.XLOOKUP(G210,CPOE!M:M,CPOE!K:K)</f>
        <v>4.7</v>
      </c>
      <c r="L210" s="6">
        <f t="shared" si="24"/>
        <v>89.4</v>
      </c>
      <c r="M210" s="3">
        <f>_xlfn.XLOOKUP(G210,CPOE!M:M,CPOE!F:F)</f>
        <v>0.111</v>
      </c>
      <c r="N210" s="6">
        <f t="shared" si="25"/>
        <v>57.8</v>
      </c>
      <c r="O210" s="3">
        <f>_xlfn.XLOOKUP(G210,CPOE!M:M,CPOE!E:E)</f>
        <v>0.111</v>
      </c>
      <c r="P210" s="6">
        <f t="shared" si="26"/>
        <v>69.899999999999991</v>
      </c>
      <c r="Q210" s="6" t="str">
        <f>IF(ISNA(_xlfn.XLOOKUP(H210,G:G,P:P)),"",_xlfn.XLOOKUP(H210,G:G,P:P))</f>
        <v/>
      </c>
      <c r="R210" s="6" t="str">
        <f t="shared" si="30"/>
        <v/>
      </c>
      <c r="S210" s="3">
        <f t="shared" si="27"/>
        <v>0.15872999999999998</v>
      </c>
      <c r="T210" s="6">
        <f t="shared" si="28"/>
        <v>86.7</v>
      </c>
      <c r="U210" s="2">
        <f>_xlfn.XLOOKUP(G210,AV!Y:Y,AV!R:R)</f>
        <v>1</v>
      </c>
      <c r="V210" s="2">
        <f>_xlfn.XLOOKUP(G210,AV!Y:Y,AV!L:L)</f>
        <v>3</v>
      </c>
      <c r="W210" s="4">
        <f>V210/(F210/600)</f>
        <v>8.1447963800904972</v>
      </c>
      <c r="X210" s="2">
        <v>18</v>
      </c>
      <c r="Y210" s="6">
        <f>X210/(F210/600)</f>
        <v>48.868778280542983</v>
      </c>
      <c r="Z210" s="6">
        <f t="shared" si="23"/>
        <v>22.2</v>
      </c>
      <c r="AA210">
        <f t="shared" si="29"/>
        <v>684.82116000000008</v>
      </c>
      <c r="AB210" s="7">
        <f>AA210+Y210</f>
        <v>733.68993828054306</v>
      </c>
      <c r="AC210" s="6">
        <f>_xlfn.PERCENTRANK.INC(AB:AB,AB210)*100</f>
        <v>53.5</v>
      </c>
    </row>
    <row r="211" spans="1:29" x14ac:dyDescent="0.2">
      <c r="A211">
        <v>2016</v>
      </c>
      <c r="B211" t="s">
        <v>94</v>
      </c>
      <c r="C211" t="s">
        <v>4</v>
      </c>
      <c r="D211" t="s">
        <v>62</v>
      </c>
      <c r="E211" s="2">
        <v>6</v>
      </c>
      <c r="F211">
        <v>206</v>
      </c>
      <c r="G211" t="str">
        <f>CONCATENATE((A211),"-",LEFT(B211,1),".",RIGHT(B211,LEN(B211)-FIND(" ",B211)))</f>
        <v>2016-B.Hoyer</v>
      </c>
      <c r="H211" t="str">
        <f>CONCATENATE((A211-1),"-",LEFT(B211,1),".",RIGHT(B211,LEN(B211)-FIND(" ",B211)))</f>
        <v>2015-B.Hoyer</v>
      </c>
      <c r="I211" t="str">
        <f>CONCATENATE((A211+1),"-",LEFT(B211,1),".",RIGHT(B211,LEN(B211)-FIND(" ",B211)))</f>
        <v>2017-B.Hoyer</v>
      </c>
      <c r="J211" s="4">
        <v>70.7</v>
      </c>
      <c r="K211" s="4">
        <f>_xlfn.XLOOKUP(G211,CPOE!M:M,CPOE!K:K)</f>
        <v>3.4</v>
      </c>
      <c r="L211" s="6">
        <f t="shared" si="24"/>
        <v>80</v>
      </c>
      <c r="M211" s="3">
        <f>_xlfn.XLOOKUP(G211,CPOE!M:M,CPOE!F:F)</f>
        <v>0.13100000000000001</v>
      </c>
      <c r="N211" s="6">
        <f t="shared" si="25"/>
        <v>66.400000000000006</v>
      </c>
      <c r="O211" s="3">
        <f>_xlfn.XLOOKUP(G211,CPOE!M:M,CPOE!E:E)</f>
        <v>0.111</v>
      </c>
      <c r="P211" s="6">
        <f t="shared" si="26"/>
        <v>69.899999999999991</v>
      </c>
      <c r="Q211" s="6">
        <f>IF(ISNA(_xlfn.XLOOKUP(H211,G:G,P:P)),"",_xlfn.XLOOKUP(H211,G:G,P:P))</f>
        <v>39.4</v>
      </c>
      <c r="R211" s="6">
        <f t="shared" si="30"/>
        <v>30.499999999999993</v>
      </c>
      <c r="S211" s="3">
        <f t="shared" si="27"/>
        <v>0.111</v>
      </c>
      <c r="T211" s="6">
        <f t="shared" si="28"/>
        <v>66</v>
      </c>
      <c r="U211" s="2">
        <f>_xlfn.XLOOKUP(G211,AV!Y:Y,AV!R:R)</f>
        <v>8</v>
      </c>
      <c r="V211" s="2">
        <f>_xlfn.XLOOKUP(G211,AV!Y:Y,AV!L:L)</f>
        <v>4</v>
      </c>
      <c r="W211" s="4">
        <f>V211/(F211/600)</f>
        <v>11.650485436893204</v>
      </c>
      <c r="X211" s="2">
        <v>-2</v>
      </c>
      <c r="Y211" s="6">
        <f>X211/(F211/600)</f>
        <v>-5.825242718446602</v>
      </c>
      <c r="Z211" s="6">
        <f t="shared" si="23"/>
        <v>2.2999999999999998</v>
      </c>
      <c r="AA211">
        <f t="shared" si="29"/>
        <v>684.82116000000008</v>
      </c>
      <c r="AB211" s="7">
        <f>AA211+Y211</f>
        <v>678.99591728155349</v>
      </c>
      <c r="AC211" s="6">
        <f>_xlfn.PERCENTRANK.INC(AB:AB,AB211)*100</f>
        <v>49.6</v>
      </c>
    </row>
    <row r="212" spans="1:29" x14ac:dyDescent="0.2">
      <c r="A212">
        <v>2016</v>
      </c>
      <c r="B212" t="s">
        <v>97</v>
      </c>
      <c r="C212" t="s">
        <v>4</v>
      </c>
      <c r="D212" t="s">
        <v>60</v>
      </c>
      <c r="E212" s="2">
        <v>6</v>
      </c>
      <c r="F212">
        <v>189</v>
      </c>
      <c r="G212" t="str">
        <f>CONCATENATE((A212),"-",LEFT(B212,1),".",RIGHT(B212,LEN(B212)-FIND(" ",B212)))</f>
        <v>2016-B.Gabbert</v>
      </c>
      <c r="H212" t="str">
        <f>CONCATENATE((A212-1),"-",LEFT(B212,1),".",RIGHT(B212,LEN(B212)-FIND(" ",B212)))</f>
        <v>2015-B.Gabbert</v>
      </c>
      <c r="I212" t="str">
        <f>CONCATENATE((A212+1),"-",LEFT(B212,1),".",RIGHT(B212,LEN(B212)-FIND(" ",B212)))</f>
        <v>2017-B.Gabbert</v>
      </c>
      <c r="J212" s="4">
        <v>12.5</v>
      </c>
      <c r="K212" s="4">
        <f>_xlfn.XLOOKUP(G212,CPOE!M:M,CPOE!K:K)</f>
        <v>-6.7</v>
      </c>
      <c r="L212" s="6">
        <f t="shared" si="24"/>
        <v>7.8</v>
      </c>
      <c r="M212" s="3">
        <f>_xlfn.XLOOKUP(G212,CPOE!M:M,CPOE!F:F)</f>
        <v>-6.0999999999999999E-2</v>
      </c>
      <c r="N212" s="6">
        <f t="shared" si="25"/>
        <v>14.000000000000002</v>
      </c>
      <c r="O212" s="3">
        <f>_xlfn.XLOOKUP(G212,CPOE!M:M,CPOE!E:E)</f>
        <v>-7.0000000000000001E-3</v>
      </c>
      <c r="P212" s="6">
        <f t="shared" si="26"/>
        <v>6.6000000000000005</v>
      </c>
      <c r="Q212" s="6">
        <f>IF(ISNA(_xlfn.XLOOKUP(H212,G:G,P:P)),"",_xlfn.XLOOKUP(H212,G:G,P:P))</f>
        <v>19.900000000000002</v>
      </c>
      <c r="R212" s="6">
        <f t="shared" si="30"/>
        <v>-13.3</v>
      </c>
      <c r="S212" s="3">
        <f t="shared" si="27"/>
        <v>-7.0000000000000001E-3</v>
      </c>
      <c r="T212" s="6">
        <f t="shared" si="28"/>
        <v>6.6000000000000005</v>
      </c>
      <c r="U212" s="2">
        <f>_xlfn.XLOOKUP(G212,AV!Y:Y,AV!R:R)</f>
        <v>6</v>
      </c>
      <c r="V212" s="2">
        <f>_xlfn.XLOOKUP(G212,AV!Y:Y,AV!L:L)</f>
        <v>0</v>
      </c>
      <c r="W212" s="4">
        <f>V212/(F212/600)</f>
        <v>0</v>
      </c>
      <c r="X212" s="2">
        <v>173</v>
      </c>
      <c r="Y212" s="6">
        <f>X212/(F212/600)</f>
        <v>549.20634920634916</v>
      </c>
      <c r="Z212" s="6">
        <f t="shared" si="23"/>
        <v>92.100000000000009</v>
      </c>
      <c r="AA212">
        <f t="shared" si="29"/>
        <v>-43.186920000000001</v>
      </c>
      <c r="AB212" s="7">
        <f>AA212+Y212</f>
        <v>506.01942920634917</v>
      </c>
      <c r="AC212" s="6">
        <f>_xlfn.PERCENTRANK.INC(AB:AB,AB212)*100</f>
        <v>36.299999999999997</v>
      </c>
    </row>
    <row r="213" spans="1:29" x14ac:dyDescent="0.2">
      <c r="A213">
        <v>2016</v>
      </c>
      <c r="B213" t="s">
        <v>125</v>
      </c>
      <c r="C213" t="s">
        <v>4</v>
      </c>
      <c r="D213" t="s">
        <v>37</v>
      </c>
      <c r="E213" s="2">
        <v>5</v>
      </c>
      <c r="F213">
        <v>188</v>
      </c>
      <c r="G213" t="str">
        <f>CONCATENATE((A213),"-",LEFT(B213,1),".",RIGHT(B213,LEN(B213)-FIND(" ",B213)))</f>
        <v>2016-J.McCown</v>
      </c>
      <c r="H213" t="str">
        <f>CONCATENATE((A213-1),"-",LEFT(B213,1),".",RIGHT(B213,LEN(B213)-FIND(" ",B213)))</f>
        <v>2015-J.McCown</v>
      </c>
      <c r="I213" t="str">
        <f>CONCATENATE((A213+1),"-",LEFT(B213,1),".",RIGHT(B213,LEN(B213)-FIND(" ",B213)))</f>
        <v>2017-J.McCown</v>
      </c>
      <c r="J213" s="4">
        <v>12.8</v>
      </c>
      <c r="K213" s="4">
        <f>_xlfn.XLOOKUP(G213,CPOE!M:M,CPOE!K:K)</f>
        <v>-6.2</v>
      </c>
      <c r="L213" s="6">
        <f t="shared" si="24"/>
        <v>8.9</v>
      </c>
      <c r="M213" s="3">
        <f>_xlfn.XLOOKUP(G213,CPOE!M:M,CPOE!F:F)</f>
        <v>-0.08</v>
      </c>
      <c r="N213" s="6">
        <f t="shared" si="25"/>
        <v>11.700000000000001</v>
      </c>
      <c r="O213" s="3">
        <f>_xlfn.XLOOKUP(G213,CPOE!M:M,CPOE!E:E)</f>
        <v>-8.0000000000000002E-3</v>
      </c>
      <c r="P213" s="6">
        <f t="shared" si="26"/>
        <v>6.2</v>
      </c>
      <c r="Q213" s="6">
        <f>IF(ISNA(_xlfn.XLOOKUP(H213,G:G,P:P)),"",_xlfn.XLOOKUP(H213,G:G,P:P))</f>
        <v>56.999999999999993</v>
      </c>
      <c r="R213" s="6">
        <f t="shared" si="30"/>
        <v>-50.79999999999999</v>
      </c>
      <c r="S213" s="3">
        <f t="shared" si="27"/>
        <v>-8.0000000000000002E-3</v>
      </c>
      <c r="T213" s="6">
        <f t="shared" si="28"/>
        <v>6.2</v>
      </c>
      <c r="U213" s="2">
        <f>_xlfn.XLOOKUP(G213,AV!Y:Y,AV!R:R)</f>
        <v>14</v>
      </c>
      <c r="V213" s="2">
        <f>_xlfn.XLOOKUP(G213,AV!Y:Y,AV!L:L)</f>
        <v>1</v>
      </c>
      <c r="W213" s="4">
        <f>V213/(F213/600)</f>
        <v>3.1914893617021276</v>
      </c>
      <c r="X213" s="2">
        <v>21</v>
      </c>
      <c r="Y213" s="6">
        <f>X213/(F213/600)</f>
        <v>67.021276595744681</v>
      </c>
      <c r="Z213" s="6">
        <f t="shared" si="23"/>
        <v>28.499999999999996</v>
      </c>
      <c r="AA213">
        <f t="shared" si="29"/>
        <v>-49.356480000000005</v>
      </c>
      <c r="AB213" s="7">
        <f>AA213+Y213</f>
        <v>17.664796595744676</v>
      </c>
      <c r="AC213" s="6">
        <f>_xlfn.PERCENTRANK.INC(AB:AB,AB213)*100</f>
        <v>4.2</v>
      </c>
    </row>
    <row r="214" spans="1:29" x14ac:dyDescent="0.2">
      <c r="A214">
        <v>2016</v>
      </c>
      <c r="B214" t="s">
        <v>99</v>
      </c>
      <c r="C214" t="s">
        <v>4</v>
      </c>
      <c r="D214" t="s">
        <v>37</v>
      </c>
      <c r="E214" s="2">
        <v>5</v>
      </c>
      <c r="F214">
        <v>183</v>
      </c>
      <c r="G214" t="str">
        <f>CONCATENATE((A214),"-",LEFT(B214,1),".",RIGHT(B214,LEN(B214)-FIND(" ",B214)))</f>
        <v>2016-R.Griffin III</v>
      </c>
      <c r="H214" t="str">
        <f>CONCATENATE((A214-1),"-",LEFT(B214,1),".",RIGHT(B214,LEN(B214)-FIND(" ",B214)))</f>
        <v>2015-R.Griffin III</v>
      </c>
      <c r="I214" t="str">
        <f>CONCATENATE((A214+1),"-",LEFT(B214,1),".",RIGHT(B214,LEN(B214)-FIND(" ",B214)))</f>
        <v>2017-R.Griffin III</v>
      </c>
      <c r="J214" s="4">
        <v>2.7</v>
      </c>
      <c r="K214" s="4">
        <f>_xlfn.XLOOKUP(G214,CPOE!M:M,CPOE!K:K)</f>
        <v>-2.9</v>
      </c>
      <c r="L214" s="6">
        <f t="shared" si="24"/>
        <v>23.799999999999997</v>
      </c>
      <c r="M214" s="3">
        <f>_xlfn.XLOOKUP(G214,CPOE!M:M,CPOE!F:F)</f>
        <v>-5.0999999999999997E-2</v>
      </c>
      <c r="N214" s="6">
        <f t="shared" si="25"/>
        <v>15.6</v>
      </c>
      <c r="O214" s="3">
        <f>_xlfn.XLOOKUP(G214,CPOE!M:M,CPOE!E:E)</f>
        <v>1.6E-2</v>
      </c>
      <c r="P214" s="6">
        <f t="shared" si="26"/>
        <v>15.6</v>
      </c>
      <c r="Q214" s="6" t="str">
        <f>IF(ISNA(_xlfn.XLOOKUP(H214,G:G,P:P)),"",_xlfn.XLOOKUP(H214,G:G,P:P))</f>
        <v/>
      </c>
      <c r="R214" s="6" t="str">
        <f t="shared" si="30"/>
        <v/>
      </c>
      <c r="S214" s="3">
        <f t="shared" si="27"/>
        <v>1.6E-2</v>
      </c>
      <c r="T214" s="6">
        <f t="shared" si="28"/>
        <v>14.799999999999999</v>
      </c>
      <c r="U214" s="2">
        <f>_xlfn.XLOOKUP(G214,AV!Y:Y,AV!R:R)</f>
        <v>4</v>
      </c>
      <c r="V214" s="2">
        <f>_xlfn.XLOOKUP(G214,AV!Y:Y,AV!L:L)</f>
        <v>3</v>
      </c>
      <c r="W214" s="4">
        <f>V214/(F214/600)</f>
        <v>9.8360655737704921</v>
      </c>
      <c r="X214" s="2">
        <v>190</v>
      </c>
      <c r="Y214" s="6">
        <f>X214/(F214/600)</f>
        <v>622.95081967213116</v>
      </c>
      <c r="Z214" s="6">
        <f t="shared" si="23"/>
        <v>93.7</v>
      </c>
      <c r="AA214">
        <f t="shared" si="29"/>
        <v>98.71296000000001</v>
      </c>
      <c r="AB214" s="7">
        <f>AA214+Y214</f>
        <v>721.66377967213111</v>
      </c>
      <c r="AC214" s="6">
        <f>_xlfn.PERCENTRANK.INC(AB:AB,AB214)*100</f>
        <v>52.300000000000004</v>
      </c>
    </row>
    <row r="215" spans="1:29" x14ac:dyDescent="0.2">
      <c r="A215">
        <v>2016</v>
      </c>
      <c r="B215" t="s">
        <v>128</v>
      </c>
      <c r="C215" t="s">
        <v>4</v>
      </c>
      <c r="D215" t="s">
        <v>62</v>
      </c>
      <c r="E215" s="2">
        <v>5</v>
      </c>
      <c r="F215">
        <v>157</v>
      </c>
      <c r="G215" t="str">
        <f>CONCATENATE((A215),"-",LEFT(B215,1),".",RIGHT(B215,LEN(B215)-FIND(" ",B215)))</f>
        <v>2016-J.Cutler</v>
      </c>
      <c r="H215" t="str">
        <f>CONCATENATE((A215-1),"-",LEFT(B215,1),".",RIGHT(B215,LEN(B215)-FIND(" ",B215)))</f>
        <v>2015-J.Cutler</v>
      </c>
      <c r="I215" t="str">
        <f>CONCATENATE((A215+1),"-",LEFT(B215,1),".",RIGHT(B215,LEN(B215)-FIND(" ",B215)))</f>
        <v>2017-J.Cutler</v>
      </c>
      <c r="J215" s="4">
        <v>53.5</v>
      </c>
      <c r="K215" s="4">
        <f>_xlfn.XLOOKUP(G215,CPOE!M:M,CPOE!K:K)</f>
        <v>-2.4</v>
      </c>
      <c r="L215" s="6">
        <f t="shared" si="24"/>
        <v>26.5</v>
      </c>
      <c r="M215" s="3">
        <f>_xlfn.XLOOKUP(G215,CPOE!M:M,CPOE!F:F)</f>
        <v>-0.14499999999999999</v>
      </c>
      <c r="N215" s="6">
        <f t="shared" si="25"/>
        <v>6.6000000000000005</v>
      </c>
      <c r="O215" s="3">
        <f>_xlfn.XLOOKUP(G215,CPOE!M:M,CPOE!E:E)</f>
        <v>1.0999999999999999E-2</v>
      </c>
      <c r="P215" s="6">
        <f t="shared" si="26"/>
        <v>13.200000000000001</v>
      </c>
      <c r="Q215" s="6">
        <f>IF(ISNA(_xlfn.XLOOKUP(H215,G:G,P:P)),"",_xlfn.XLOOKUP(H215,G:G,P:P))</f>
        <v>65.2</v>
      </c>
      <c r="R215" s="6">
        <f t="shared" si="30"/>
        <v>-52</v>
      </c>
      <c r="S215" s="3">
        <f t="shared" si="27"/>
        <v>1.0999999999999999E-2</v>
      </c>
      <c r="T215" s="6">
        <f t="shared" si="28"/>
        <v>12.8</v>
      </c>
      <c r="U215" s="2">
        <f>_xlfn.XLOOKUP(G215,AV!Y:Y,AV!R:R)</f>
        <v>11</v>
      </c>
      <c r="V215" s="2">
        <f>_xlfn.XLOOKUP(G215,AV!Y:Y,AV!L:L)</f>
        <v>2</v>
      </c>
      <c r="W215" s="4">
        <f>V215/(F215/600)</f>
        <v>7.6433121019108281</v>
      </c>
      <c r="X215" s="2">
        <v>24</v>
      </c>
      <c r="Y215" s="6">
        <f>X215/(F215/600)</f>
        <v>91.719745222929944</v>
      </c>
      <c r="Z215" s="6">
        <f t="shared" si="23"/>
        <v>36.700000000000003</v>
      </c>
      <c r="AA215">
        <f t="shared" si="29"/>
        <v>67.865160000000003</v>
      </c>
      <c r="AB215" s="7">
        <f>AA215+Y215</f>
        <v>159.58490522292993</v>
      </c>
      <c r="AC215" s="6">
        <f>_xlfn.PERCENTRANK.INC(AB:AB,AB215)*100</f>
        <v>10.100000000000001</v>
      </c>
    </row>
    <row r="216" spans="1:29" x14ac:dyDescent="0.2">
      <c r="A216">
        <v>2016</v>
      </c>
      <c r="B216" t="s">
        <v>134</v>
      </c>
      <c r="C216" t="s">
        <v>4</v>
      </c>
      <c r="D216" t="s">
        <v>51</v>
      </c>
      <c r="E216" s="2">
        <v>6</v>
      </c>
      <c r="F216">
        <v>150</v>
      </c>
      <c r="G216" t="str">
        <f>CONCATENATE((A216),"-",LEFT(B216,1),".",RIGHT(B216,LEN(B216)-FIND(" ",B216)))</f>
        <v>2016-B.Petty</v>
      </c>
      <c r="H216" t="str">
        <f>CONCATENATE((A216-1),"-",LEFT(B216,1),".",RIGHT(B216,LEN(B216)-FIND(" ",B216)))</f>
        <v>2015-B.Petty</v>
      </c>
      <c r="I216" t="str">
        <f>CONCATENATE((A216+1),"-",LEFT(B216,1),".",RIGHT(B216,LEN(B216)-FIND(" ",B216)))</f>
        <v>2017-B.Petty</v>
      </c>
      <c r="J216" s="4">
        <v>0.70000000000000007</v>
      </c>
      <c r="K216" s="4">
        <f>_xlfn.XLOOKUP(G216,CPOE!M:M,CPOE!K:K)</f>
        <v>-6.5</v>
      </c>
      <c r="L216" s="6">
        <f t="shared" si="24"/>
        <v>8.2000000000000011</v>
      </c>
      <c r="M216" s="3">
        <f>_xlfn.XLOOKUP(G216,CPOE!M:M,CPOE!F:F)</f>
        <v>-0.215</v>
      </c>
      <c r="N216" s="6">
        <f t="shared" si="25"/>
        <v>3.1</v>
      </c>
      <c r="O216" s="3">
        <f>_xlfn.XLOOKUP(G216,CPOE!M:M,CPOE!E:E)</f>
        <v>-0.01</v>
      </c>
      <c r="P216" s="6">
        <f t="shared" si="26"/>
        <v>5.4</v>
      </c>
      <c r="Q216" s="6" t="str">
        <f>IF(ISNA(_xlfn.XLOOKUP(H216,G:G,P:P)),"",_xlfn.XLOOKUP(H216,G:G,P:P))</f>
        <v/>
      </c>
      <c r="R216" s="6" t="str">
        <f t="shared" si="30"/>
        <v/>
      </c>
      <c r="S216" s="3">
        <f t="shared" si="27"/>
        <v>-1.43E-2</v>
      </c>
      <c r="T216" s="6">
        <f t="shared" si="28"/>
        <v>5</v>
      </c>
      <c r="U216" s="2">
        <f>_xlfn.XLOOKUP(G216,AV!Y:Y,AV!R:R)</f>
        <v>1</v>
      </c>
      <c r="V216" s="2">
        <f>_xlfn.XLOOKUP(G216,AV!Y:Y,AV!L:L)</f>
        <v>2</v>
      </c>
      <c r="W216" s="4">
        <f>V216/(F216/600)</f>
        <v>8</v>
      </c>
      <c r="X216" s="2">
        <v>19</v>
      </c>
      <c r="Y216" s="6">
        <f>X216/(F216/600)</f>
        <v>76</v>
      </c>
      <c r="Z216" s="6">
        <f t="shared" si="23"/>
        <v>31.2</v>
      </c>
      <c r="AA216">
        <f t="shared" si="29"/>
        <v>-61.695600000000006</v>
      </c>
      <c r="AB216" s="7">
        <f>AA216+Y216</f>
        <v>14.304399999999994</v>
      </c>
      <c r="AC216" s="6">
        <f>_xlfn.PERCENTRANK.INC(AB:AB,AB216)*100</f>
        <v>3.9</v>
      </c>
    </row>
    <row r="217" spans="1:29" x14ac:dyDescent="0.2">
      <c r="A217">
        <v>2015</v>
      </c>
      <c r="B217" t="s">
        <v>32</v>
      </c>
      <c r="C217" t="s">
        <v>4</v>
      </c>
      <c r="D217" t="s">
        <v>136</v>
      </c>
      <c r="E217" s="2">
        <v>16</v>
      </c>
      <c r="F217">
        <v>711</v>
      </c>
      <c r="G217" t="str">
        <f>CONCATENATE((A217),"-",LEFT(B217,1),".",RIGHT(B217,LEN(B217)-FIND(" ",B217)))</f>
        <v>2015-P.Rivers</v>
      </c>
      <c r="H217" t="str">
        <f>CONCATENATE((A217-1),"-",LEFT(B217,1),".",RIGHT(B217,LEN(B217)-FIND(" ",B217)))</f>
        <v>2014-P.Rivers</v>
      </c>
      <c r="I217" t="str">
        <f>CONCATENATE((A217+1),"-",LEFT(B217,1),".",RIGHT(B217,LEN(B217)-FIND(" ",B217)))</f>
        <v>2016-P.Rivers</v>
      </c>
      <c r="J217" s="4">
        <v>57.8</v>
      </c>
      <c r="K217" s="4">
        <f>_xlfn.XLOOKUP(G217,CPOE!M:M,CPOE!K:K)</f>
        <v>2.8</v>
      </c>
      <c r="L217" s="6">
        <f t="shared" si="24"/>
        <v>76.099999999999994</v>
      </c>
      <c r="M217" s="3">
        <f>_xlfn.XLOOKUP(G217,CPOE!M:M,CPOE!F:F)</f>
        <v>0.11700000000000001</v>
      </c>
      <c r="N217" s="6">
        <f t="shared" si="25"/>
        <v>60.099999999999994</v>
      </c>
      <c r="O217" s="3">
        <f>_xlfn.XLOOKUP(G217,CPOE!M:M,CPOE!E:E)</f>
        <v>0.10299999999999999</v>
      </c>
      <c r="P217" s="6">
        <f t="shared" si="26"/>
        <v>65.2</v>
      </c>
      <c r="Q217" s="6" t="str">
        <f>IF(ISNA(_xlfn.XLOOKUP(H217,G:G,P:P)),"",_xlfn.XLOOKUP(H217,G:G,P:P))</f>
        <v/>
      </c>
      <c r="R217" s="6" t="str">
        <f t="shared" si="30"/>
        <v/>
      </c>
      <c r="S217" s="3">
        <f t="shared" si="27"/>
        <v>0.10299999999999999</v>
      </c>
      <c r="T217" s="6">
        <f t="shared" si="28"/>
        <v>62.5</v>
      </c>
      <c r="U217" s="2">
        <f>_xlfn.XLOOKUP(G217,AV!Y:Y,AV!R:R)</f>
        <v>12</v>
      </c>
      <c r="V217" s="2">
        <f>_xlfn.XLOOKUP(G217,AV!Y:Y,AV!L:L)</f>
        <v>12</v>
      </c>
      <c r="W217" s="4">
        <f>V217/(F217/600)</f>
        <v>10.126582278481012</v>
      </c>
      <c r="X217" s="2">
        <v>28</v>
      </c>
      <c r="Y217" s="6">
        <f>X217/(F217/600)</f>
        <v>23.628691983122362</v>
      </c>
      <c r="Z217" s="6">
        <f t="shared" si="23"/>
        <v>10.9</v>
      </c>
      <c r="AA217">
        <f t="shared" si="29"/>
        <v>635.46468000000004</v>
      </c>
      <c r="AB217" s="7">
        <f>AA217+Y217</f>
        <v>659.09337198312244</v>
      </c>
      <c r="AC217" s="6">
        <f>_xlfn.PERCENTRANK.INC(AB:AB,AB217)*100</f>
        <v>47.199999999999996</v>
      </c>
    </row>
    <row r="218" spans="1:29" x14ac:dyDescent="0.2">
      <c r="A218">
        <v>2015</v>
      </c>
      <c r="B218" t="s">
        <v>122</v>
      </c>
      <c r="C218" t="s">
        <v>4</v>
      </c>
      <c r="D218" t="s">
        <v>56</v>
      </c>
      <c r="E218" s="2">
        <v>16</v>
      </c>
      <c r="F218">
        <v>685</v>
      </c>
      <c r="G218" t="str">
        <f>CONCATENATE((A218),"-",LEFT(B218,1),".",RIGHT(B218,LEN(B218)-FIND(" ",B218)))</f>
        <v>2015-B.Bortles</v>
      </c>
      <c r="H218" t="str">
        <f>CONCATENATE((A218-1),"-",LEFT(B218,1),".",RIGHT(B218,LEN(B218)-FIND(" ",B218)))</f>
        <v>2014-B.Bortles</v>
      </c>
      <c r="I218" t="str">
        <f>CONCATENATE((A218+1),"-",LEFT(B218,1),".",RIGHT(B218,LEN(B218)-FIND(" ",B218)))</f>
        <v>2016-B.Bortles</v>
      </c>
      <c r="J218" s="4">
        <v>51.1</v>
      </c>
      <c r="K218" s="4">
        <f>_xlfn.XLOOKUP(G218,CPOE!M:M,CPOE!K:K)</f>
        <v>-3</v>
      </c>
      <c r="L218" s="6">
        <f t="shared" si="24"/>
        <v>21.8</v>
      </c>
      <c r="M218" s="3">
        <f>_xlfn.XLOOKUP(G218,CPOE!M:M,CPOE!F:F)</f>
        <v>6.2E-2</v>
      </c>
      <c r="N218" s="6">
        <f t="shared" si="25"/>
        <v>42.5</v>
      </c>
      <c r="O218" s="3">
        <f>_xlfn.XLOOKUP(G218,CPOE!M:M,CPOE!E:E)</f>
        <v>0.05</v>
      </c>
      <c r="P218" s="6">
        <f t="shared" si="26"/>
        <v>35.099999999999994</v>
      </c>
      <c r="Q218" s="6" t="str">
        <f>IF(ISNA(_xlfn.XLOOKUP(H218,G:G,P:P)),"",_xlfn.XLOOKUP(H218,G:G,P:P))</f>
        <v/>
      </c>
      <c r="R218" s="6" t="str">
        <f t="shared" si="30"/>
        <v/>
      </c>
      <c r="S218" s="3">
        <f t="shared" si="27"/>
        <v>7.1499999999999994E-2</v>
      </c>
      <c r="T218" s="6">
        <f t="shared" si="28"/>
        <v>43.3</v>
      </c>
      <c r="U218" s="2">
        <f>_xlfn.XLOOKUP(G218,AV!Y:Y,AV!R:R)</f>
        <v>2</v>
      </c>
      <c r="V218" s="2">
        <f>_xlfn.XLOOKUP(G218,AV!Y:Y,AV!L:L)</f>
        <v>14</v>
      </c>
      <c r="W218" s="4">
        <f>V218/(F218/600)</f>
        <v>12.262773722627738</v>
      </c>
      <c r="X218" s="2">
        <v>314</v>
      </c>
      <c r="Y218" s="6">
        <f>X218/(F218/600)</f>
        <v>275.03649635036498</v>
      </c>
      <c r="Z218" s="6">
        <f t="shared" si="23"/>
        <v>70.7</v>
      </c>
      <c r="AA218">
        <f t="shared" si="29"/>
        <v>308.47800000000007</v>
      </c>
      <c r="AB218" s="7">
        <f>AA218+Y218</f>
        <v>583.51449635036511</v>
      </c>
      <c r="AC218" s="6">
        <f>_xlfn.PERCENTRANK.INC(AB:AB,AB218)*100</f>
        <v>42.9</v>
      </c>
    </row>
    <row r="219" spans="1:29" x14ac:dyDescent="0.2">
      <c r="A219">
        <v>2015</v>
      </c>
      <c r="B219" t="s">
        <v>16</v>
      </c>
      <c r="C219" t="s">
        <v>4</v>
      </c>
      <c r="D219" t="s">
        <v>53</v>
      </c>
      <c r="E219" s="2">
        <v>16</v>
      </c>
      <c r="F219">
        <v>670</v>
      </c>
      <c r="G219" t="str">
        <f>CONCATENATE((A219),"-",LEFT(B219,1),".",RIGHT(B219,LEN(B219)-FIND(" ",B219)))</f>
        <v>2015-T.Brady</v>
      </c>
      <c r="H219" t="str">
        <f>CONCATENATE((A219-1),"-",LEFT(B219,1),".",RIGHT(B219,LEN(B219)-FIND(" ",B219)))</f>
        <v>2014-T.Brady</v>
      </c>
      <c r="I219" t="str">
        <f>CONCATENATE((A219+1),"-",LEFT(B219,1),".",RIGHT(B219,LEN(B219)-FIND(" ",B219)))</f>
        <v>2016-T.Brady</v>
      </c>
      <c r="J219" s="4">
        <v>68.7</v>
      </c>
      <c r="K219" s="4">
        <f>_xlfn.XLOOKUP(G219,CPOE!M:M,CPOE!K:K)</f>
        <v>-0.1</v>
      </c>
      <c r="L219" s="6">
        <f t="shared" si="24"/>
        <v>48.8</v>
      </c>
      <c r="M219" s="3">
        <f>_xlfn.XLOOKUP(G219,CPOE!M:M,CPOE!F:F)</f>
        <v>0.215</v>
      </c>
      <c r="N219" s="6">
        <f t="shared" si="25"/>
        <v>85.9</v>
      </c>
      <c r="O219" s="3">
        <f>_xlfn.XLOOKUP(G219,CPOE!M:M,CPOE!E:E)</f>
        <v>0.124</v>
      </c>
      <c r="P219" s="6">
        <f t="shared" si="26"/>
        <v>76.5</v>
      </c>
      <c r="Q219" s="6" t="str">
        <f>IF(ISNA(_xlfn.XLOOKUP(H219,G:G,P:P)),"",_xlfn.XLOOKUP(H219,G:G,P:P))</f>
        <v/>
      </c>
      <c r="R219" s="6" t="str">
        <f t="shared" si="30"/>
        <v/>
      </c>
      <c r="S219" s="3">
        <f t="shared" si="27"/>
        <v>0.124</v>
      </c>
      <c r="T219" s="6">
        <f t="shared" si="28"/>
        <v>71.399999999999991</v>
      </c>
      <c r="U219" s="2">
        <f>_xlfn.XLOOKUP(G219,AV!Y:Y,AV!R:R)</f>
        <v>16</v>
      </c>
      <c r="V219" s="2">
        <f>_xlfn.XLOOKUP(G219,AV!Y:Y,AV!L:L)</f>
        <v>18</v>
      </c>
      <c r="W219" s="4">
        <f>V219/(F219/600)</f>
        <v>16.119402985074625</v>
      </c>
      <c r="X219" s="2">
        <v>52</v>
      </c>
      <c r="Y219" s="6">
        <f>X219/(F219/600)</f>
        <v>46.567164179104473</v>
      </c>
      <c r="Z219" s="6">
        <f t="shared" si="23"/>
        <v>21.4</v>
      </c>
      <c r="AA219">
        <f t="shared" si="29"/>
        <v>765.02544</v>
      </c>
      <c r="AB219" s="7">
        <f>AA219+Y219</f>
        <v>811.59260417910446</v>
      </c>
      <c r="AC219" s="6">
        <f>_xlfn.PERCENTRANK.INC(AB:AB,AB219)*100</f>
        <v>61.7</v>
      </c>
    </row>
    <row r="220" spans="1:29" x14ac:dyDescent="0.2">
      <c r="A220">
        <v>2015</v>
      </c>
      <c r="B220" t="s">
        <v>24</v>
      </c>
      <c r="C220" t="s">
        <v>4</v>
      </c>
      <c r="D220" t="s">
        <v>25</v>
      </c>
      <c r="E220" s="2">
        <v>16</v>
      </c>
      <c r="F220">
        <v>662</v>
      </c>
      <c r="G220" t="str">
        <f>CONCATENATE((A220),"-",LEFT(B220,1),".",RIGHT(B220,LEN(B220)-FIND(" ",B220)))</f>
        <v>2015-M.Stafford</v>
      </c>
      <c r="H220" t="str">
        <f>CONCATENATE((A220-1),"-",LEFT(B220,1),".",RIGHT(B220,LEN(B220)-FIND(" ",B220)))</f>
        <v>2014-M.Stafford</v>
      </c>
      <c r="I220" t="str">
        <f>CONCATENATE((A220+1),"-",LEFT(B220,1),".",RIGHT(B220,LEN(B220)-FIND(" ",B220)))</f>
        <v>2016-M.Stafford</v>
      </c>
      <c r="J220" s="4">
        <v>78.100000000000009</v>
      </c>
      <c r="K220" s="4">
        <f>_xlfn.XLOOKUP(G220,CPOE!M:M,CPOE!K:K)</f>
        <v>0.6</v>
      </c>
      <c r="L220" s="6">
        <f t="shared" si="24"/>
        <v>55.400000000000006</v>
      </c>
      <c r="M220" s="3">
        <f>_xlfn.XLOOKUP(G220,CPOE!M:M,CPOE!F:F)</f>
        <v>8.7999999999999995E-2</v>
      </c>
      <c r="N220" s="6">
        <f t="shared" si="25"/>
        <v>50.3</v>
      </c>
      <c r="O220" s="3">
        <f>_xlfn.XLOOKUP(G220,CPOE!M:M,CPOE!E:E)</f>
        <v>7.9000000000000001E-2</v>
      </c>
      <c r="P220" s="6">
        <f t="shared" si="26"/>
        <v>51.1</v>
      </c>
      <c r="Q220" s="6" t="str">
        <f>IF(ISNA(_xlfn.XLOOKUP(H220,G:G,P:P)),"",_xlfn.XLOOKUP(H220,G:G,P:P))</f>
        <v/>
      </c>
      <c r="R220" s="6" t="str">
        <f t="shared" si="30"/>
        <v/>
      </c>
      <c r="S220" s="3">
        <f t="shared" si="27"/>
        <v>7.9000000000000001E-2</v>
      </c>
      <c r="T220" s="6">
        <f t="shared" si="28"/>
        <v>50</v>
      </c>
      <c r="U220" s="2">
        <f>_xlfn.XLOOKUP(G220,AV!Y:Y,AV!R:R)</f>
        <v>7</v>
      </c>
      <c r="V220" s="2">
        <f>_xlfn.XLOOKUP(G220,AV!Y:Y,AV!L:L)</f>
        <v>13</v>
      </c>
      <c r="W220" s="4">
        <f>V220/(F220/600)</f>
        <v>11.782477341389729</v>
      </c>
      <c r="X220" s="2">
        <v>159</v>
      </c>
      <c r="Y220" s="6">
        <f>X220/(F220/600)</f>
        <v>144.10876132930514</v>
      </c>
      <c r="Z220" s="6">
        <f t="shared" si="23"/>
        <v>46.800000000000004</v>
      </c>
      <c r="AA220">
        <f t="shared" si="29"/>
        <v>487.39524000000006</v>
      </c>
      <c r="AB220" s="7">
        <f>AA220+Y220</f>
        <v>631.5040013293052</v>
      </c>
      <c r="AC220" s="6">
        <f>_xlfn.PERCENTRANK.INC(AB:AB,AB220)*100</f>
        <v>44.9</v>
      </c>
    </row>
    <row r="221" spans="1:29" x14ac:dyDescent="0.2">
      <c r="A221">
        <v>2015</v>
      </c>
      <c r="B221" t="s">
        <v>54</v>
      </c>
      <c r="C221" t="s">
        <v>4</v>
      </c>
      <c r="D221" t="s">
        <v>55</v>
      </c>
      <c r="E221" s="2">
        <v>15</v>
      </c>
      <c r="F221">
        <v>661</v>
      </c>
      <c r="G221" t="str">
        <f>CONCATENATE((A221),"-",LEFT(B221,1),".",RIGHT(B221,LEN(B221)-FIND(" ",B221)))</f>
        <v>2015-D.Brees</v>
      </c>
      <c r="H221" t="str">
        <f>CONCATENATE((A221-1),"-",LEFT(B221,1),".",RIGHT(B221,LEN(B221)-FIND(" ",B221)))</f>
        <v>2014-D.Brees</v>
      </c>
      <c r="I221" t="str">
        <f>CONCATENATE((A221+1),"-",LEFT(B221,1),".",RIGHT(B221,LEN(B221)-FIND(" ",B221)))</f>
        <v>2016-D.Brees</v>
      </c>
      <c r="J221" s="4">
        <v>75.7</v>
      </c>
      <c r="K221" s="4">
        <f>_xlfn.XLOOKUP(G221,CPOE!M:M,CPOE!K:K)</f>
        <v>2</v>
      </c>
      <c r="L221" s="6">
        <f t="shared" si="24"/>
        <v>69.5</v>
      </c>
      <c r="M221" s="3">
        <f>_xlfn.XLOOKUP(G221,CPOE!M:M,CPOE!F:F)</f>
        <v>0.191</v>
      </c>
      <c r="N221" s="6">
        <f t="shared" si="25"/>
        <v>78.900000000000006</v>
      </c>
      <c r="O221" s="3">
        <f>_xlfn.XLOOKUP(G221,CPOE!M:M,CPOE!E:E)</f>
        <v>0.127</v>
      </c>
      <c r="P221" s="6">
        <f t="shared" si="26"/>
        <v>77.3</v>
      </c>
      <c r="Q221" s="6" t="str">
        <f>IF(ISNA(_xlfn.XLOOKUP(H221,G:G,P:P)),"",_xlfn.XLOOKUP(H221,G:G,P:P))</f>
        <v/>
      </c>
      <c r="R221" s="6" t="str">
        <f t="shared" si="30"/>
        <v/>
      </c>
      <c r="S221" s="3">
        <f t="shared" si="27"/>
        <v>0.127</v>
      </c>
      <c r="T221" s="6">
        <f t="shared" si="28"/>
        <v>72.2</v>
      </c>
      <c r="U221" s="2">
        <f>_xlfn.XLOOKUP(G221,AV!Y:Y,AV!R:R)</f>
        <v>15</v>
      </c>
      <c r="V221" s="2">
        <f>_xlfn.XLOOKUP(G221,AV!Y:Y,AV!L:L)</f>
        <v>14</v>
      </c>
      <c r="W221" s="4">
        <f>V221/(F221/600)</f>
        <v>12.708018154311651</v>
      </c>
      <c r="X221" s="2">
        <v>14</v>
      </c>
      <c r="Y221" s="6">
        <f>X221/(F221/600)</f>
        <v>12.708018154311651</v>
      </c>
      <c r="Z221" s="6">
        <f t="shared" si="23"/>
        <v>7.3999999999999995</v>
      </c>
      <c r="AA221">
        <f t="shared" si="29"/>
        <v>783.53412000000003</v>
      </c>
      <c r="AB221" s="7">
        <f>AA221+Y221</f>
        <v>796.24213815431165</v>
      </c>
      <c r="AC221" s="6">
        <f>_xlfn.PERCENTRANK.INC(AB:AB,AB221)*100</f>
        <v>59.3</v>
      </c>
    </row>
    <row r="222" spans="1:29" x14ac:dyDescent="0.2">
      <c r="A222">
        <v>2015</v>
      </c>
      <c r="B222" t="s">
        <v>28</v>
      </c>
      <c r="C222" t="s">
        <v>4</v>
      </c>
      <c r="D222" t="s">
        <v>29</v>
      </c>
      <c r="E222" s="2">
        <v>16</v>
      </c>
      <c r="F222">
        <v>661</v>
      </c>
      <c r="G222" t="str">
        <f>CONCATENATE((A222),"-",LEFT(B222,1),".",RIGHT(B222,LEN(B222)-FIND(" ",B222)))</f>
        <v>2015-A.Rodgers</v>
      </c>
      <c r="H222" t="str">
        <f>CONCATENATE((A222-1),"-",LEFT(B222,1),".",RIGHT(B222,LEN(B222)-FIND(" ",B222)))</f>
        <v>2014-A.Rodgers</v>
      </c>
      <c r="I222" t="str">
        <f>CONCATENATE((A222+1),"-",LEFT(B222,1),".",RIGHT(B222,LEN(B222)-FIND(" ",B222)))</f>
        <v>2016-A.Rodgers</v>
      </c>
      <c r="J222" s="4">
        <v>59.699999999999996</v>
      </c>
      <c r="K222" s="4">
        <f>_xlfn.XLOOKUP(G222,CPOE!M:M,CPOE!K:K)</f>
        <v>-1.1000000000000001</v>
      </c>
      <c r="L222" s="6">
        <f t="shared" si="24"/>
        <v>37.799999999999997</v>
      </c>
      <c r="M222" s="3">
        <f>_xlfn.XLOOKUP(G222,CPOE!M:M,CPOE!F:F)</f>
        <v>0.09</v>
      </c>
      <c r="N222" s="6">
        <f t="shared" si="25"/>
        <v>51.9</v>
      </c>
      <c r="O222" s="3">
        <f>_xlfn.XLOOKUP(G222,CPOE!M:M,CPOE!E:E)</f>
        <v>7.0999999999999994E-2</v>
      </c>
      <c r="P222" s="6">
        <f t="shared" si="26"/>
        <v>45.7</v>
      </c>
      <c r="Q222" s="6" t="str">
        <f>IF(ISNA(_xlfn.XLOOKUP(H222,G:G,P:P)),"",_xlfn.XLOOKUP(H222,G:G,P:P))</f>
        <v/>
      </c>
      <c r="R222" s="6" t="str">
        <f t="shared" si="30"/>
        <v/>
      </c>
      <c r="S222" s="3">
        <f t="shared" si="27"/>
        <v>7.0999999999999994E-2</v>
      </c>
      <c r="T222" s="6">
        <f t="shared" si="28"/>
        <v>42.5</v>
      </c>
      <c r="U222" s="2">
        <f>_xlfn.XLOOKUP(G222,AV!Y:Y,AV!R:R)</f>
        <v>11</v>
      </c>
      <c r="V222" s="2">
        <f>_xlfn.XLOOKUP(G222,AV!Y:Y,AV!L:L)</f>
        <v>14</v>
      </c>
      <c r="W222" s="4">
        <f>V222/(F222/600)</f>
        <v>12.708018154311651</v>
      </c>
      <c r="X222" s="2">
        <v>344</v>
      </c>
      <c r="Y222" s="6">
        <f>X222/(F222/600)</f>
        <v>312.25416036308627</v>
      </c>
      <c r="Z222" s="6">
        <f t="shared" si="23"/>
        <v>74.2</v>
      </c>
      <c r="AA222">
        <f t="shared" si="29"/>
        <v>438.03875999999997</v>
      </c>
      <c r="AB222" s="7">
        <f>AA222+Y222</f>
        <v>750.2929203630863</v>
      </c>
      <c r="AC222" s="6">
        <f>_xlfn.PERCENTRANK.INC(AB:AB,AB222)*100</f>
        <v>55.400000000000006</v>
      </c>
    </row>
    <row r="223" spans="1:29" x14ac:dyDescent="0.2">
      <c r="A223">
        <v>2015</v>
      </c>
      <c r="B223" t="s">
        <v>3</v>
      </c>
      <c r="C223" t="s">
        <v>4</v>
      </c>
      <c r="D223" t="s">
        <v>5</v>
      </c>
      <c r="E223" s="2">
        <v>16</v>
      </c>
      <c r="F223">
        <v>657</v>
      </c>
      <c r="G223" t="str">
        <f>CONCATENATE((A223),"-",LEFT(B223,1),".",RIGHT(B223,LEN(B223)-FIND(" ",B223)))</f>
        <v>2015-M.Ryan</v>
      </c>
      <c r="H223" t="str">
        <f>CONCATENATE((A223-1),"-",LEFT(B223,1),".",RIGHT(B223,LEN(B223)-FIND(" ",B223)))</f>
        <v>2014-M.Ryan</v>
      </c>
      <c r="I223" t="str">
        <f>CONCATENATE((A223+1),"-",LEFT(B223,1),".",RIGHT(B223,LEN(B223)-FIND(" ",B223)))</f>
        <v>2016-M.Ryan</v>
      </c>
      <c r="J223" s="4">
        <v>32.4</v>
      </c>
      <c r="K223" s="4">
        <f>_xlfn.XLOOKUP(G223,CPOE!M:M,CPOE!K:K)</f>
        <v>0.2</v>
      </c>
      <c r="L223" s="6">
        <f t="shared" si="24"/>
        <v>51.9</v>
      </c>
      <c r="M223" s="3">
        <f>_xlfn.XLOOKUP(G223,CPOE!M:M,CPOE!F:F)</f>
        <v>0.122</v>
      </c>
      <c r="N223" s="6">
        <f t="shared" si="25"/>
        <v>61.3</v>
      </c>
      <c r="O223" s="3">
        <f>_xlfn.XLOOKUP(G223,CPOE!M:M,CPOE!E:E)</f>
        <v>9.0999999999999998E-2</v>
      </c>
      <c r="P223" s="6">
        <f t="shared" si="26"/>
        <v>58.9</v>
      </c>
      <c r="Q223" s="6" t="str">
        <f>IF(ISNA(_xlfn.XLOOKUP(H223,G:G,P:P)),"",_xlfn.XLOOKUP(H223,G:G,P:P))</f>
        <v/>
      </c>
      <c r="R223" s="6" t="str">
        <f t="shared" si="30"/>
        <v/>
      </c>
      <c r="S223" s="3">
        <f t="shared" si="27"/>
        <v>9.0999999999999998E-2</v>
      </c>
      <c r="T223" s="6">
        <f t="shared" si="28"/>
        <v>56.599999999999994</v>
      </c>
      <c r="U223" s="2">
        <f>_xlfn.XLOOKUP(G223,AV!Y:Y,AV!R:R)</f>
        <v>8</v>
      </c>
      <c r="V223" s="2">
        <f>_xlfn.XLOOKUP(G223,AV!Y:Y,AV!L:L)</f>
        <v>14</v>
      </c>
      <c r="W223" s="4">
        <f>V223/(F223/600)</f>
        <v>12.785388127853881</v>
      </c>
      <c r="X223" s="2">
        <v>63</v>
      </c>
      <c r="Y223" s="6">
        <f>X223/(F223/600)</f>
        <v>57.534246575342465</v>
      </c>
      <c r="Z223" s="6">
        <f t="shared" si="23"/>
        <v>25</v>
      </c>
      <c r="AA223">
        <f t="shared" si="29"/>
        <v>561.42996000000005</v>
      </c>
      <c r="AB223" s="7">
        <f>AA223+Y223</f>
        <v>618.96420657534247</v>
      </c>
      <c r="AC223" s="6">
        <f>_xlfn.PERCENTRANK.INC(AB:AB,AB223)*100</f>
        <v>44.5</v>
      </c>
    </row>
    <row r="224" spans="1:29" x14ac:dyDescent="0.2">
      <c r="A224">
        <v>2015</v>
      </c>
      <c r="B224" t="s">
        <v>117</v>
      </c>
      <c r="C224" t="s">
        <v>4</v>
      </c>
      <c r="D224" t="s">
        <v>41</v>
      </c>
      <c r="E224" s="2">
        <v>16</v>
      </c>
      <c r="F224">
        <v>653</v>
      </c>
      <c r="G224" t="str">
        <f>CONCATENATE((A224),"-",LEFT(B224,1),".",RIGHT(B224,LEN(B224)-FIND(" ",B224)))</f>
        <v>2015-E.Manning</v>
      </c>
      <c r="H224" t="str">
        <f>CONCATENATE((A224-1),"-",LEFT(B224,1),".",RIGHT(B224,LEN(B224)-FIND(" ",B224)))</f>
        <v>2014-E.Manning</v>
      </c>
      <c r="I224" t="str">
        <f>CONCATENATE((A224+1),"-",LEFT(B224,1),".",RIGHT(B224,LEN(B224)-FIND(" ",B224)))</f>
        <v>2016-E.Manning</v>
      </c>
      <c r="J224" s="4">
        <v>56.599999999999994</v>
      </c>
      <c r="K224" s="4">
        <f>_xlfn.XLOOKUP(G224,CPOE!M:M,CPOE!K:K)</f>
        <v>-1.3</v>
      </c>
      <c r="L224" s="6">
        <f t="shared" si="24"/>
        <v>35.5</v>
      </c>
      <c r="M224" s="3">
        <f>_xlfn.XLOOKUP(G224,CPOE!M:M,CPOE!F:F)</f>
        <v>0.13</v>
      </c>
      <c r="N224" s="6">
        <f t="shared" si="25"/>
        <v>65.2</v>
      </c>
      <c r="O224" s="3">
        <f>_xlfn.XLOOKUP(G224,CPOE!M:M,CPOE!E:E)</f>
        <v>8.5000000000000006E-2</v>
      </c>
      <c r="P224" s="6">
        <f t="shared" si="26"/>
        <v>55.400000000000006</v>
      </c>
      <c r="Q224" s="6" t="str">
        <f>IF(ISNA(_xlfn.XLOOKUP(H224,G:G,P:P)),"",_xlfn.XLOOKUP(H224,G:G,P:P))</f>
        <v/>
      </c>
      <c r="R224" s="6" t="str">
        <f t="shared" si="30"/>
        <v/>
      </c>
      <c r="S224" s="3">
        <f t="shared" si="27"/>
        <v>8.5000000000000006E-2</v>
      </c>
      <c r="T224" s="6">
        <f t="shared" si="28"/>
        <v>53.900000000000006</v>
      </c>
      <c r="U224" s="2">
        <f>_xlfn.XLOOKUP(G224,AV!Y:Y,AV!R:R)</f>
        <v>12</v>
      </c>
      <c r="V224" s="2">
        <f>_xlfn.XLOOKUP(G224,AV!Y:Y,AV!L:L)</f>
        <v>14</v>
      </c>
      <c r="W224" s="4">
        <f>V224/(F224/600)</f>
        <v>12.863705972434916</v>
      </c>
      <c r="X224" s="2">
        <v>61</v>
      </c>
      <c r="Y224" s="6">
        <f>X224/(F224/600)</f>
        <v>56.049004594180701</v>
      </c>
      <c r="Z224" s="6">
        <f t="shared" si="23"/>
        <v>24.6</v>
      </c>
      <c r="AA224">
        <f t="shared" si="29"/>
        <v>524.41260000000011</v>
      </c>
      <c r="AB224" s="7">
        <f>AA224+Y224</f>
        <v>580.46160459418081</v>
      </c>
      <c r="AC224" s="6">
        <f>_xlfn.PERCENTRANK.INC(AB:AB,AB224)*100</f>
        <v>42.5</v>
      </c>
    </row>
    <row r="225" spans="1:29" x14ac:dyDescent="0.2">
      <c r="A225">
        <v>2015</v>
      </c>
      <c r="B225" t="s">
        <v>38</v>
      </c>
      <c r="C225" t="s">
        <v>4</v>
      </c>
      <c r="D225" t="s">
        <v>65</v>
      </c>
      <c r="E225" s="2">
        <v>16</v>
      </c>
      <c r="F225">
        <v>637</v>
      </c>
      <c r="G225" t="str">
        <f>CONCATENATE((A225),"-",LEFT(B225,1),".",RIGHT(B225,LEN(B225)-FIND(" ",B225)))</f>
        <v>2015-R.Tannehill</v>
      </c>
      <c r="H225" t="str">
        <f>CONCATENATE((A225-1),"-",LEFT(B225,1),".",RIGHT(B225,LEN(B225)-FIND(" ",B225)))</f>
        <v>2014-R.Tannehill</v>
      </c>
      <c r="I225" t="str">
        <f>CONCATENATE((A225+1),"-",LEFT(B225,1),".",RIGHT(B225,LEN(B225)-FIND(" ",B225)))</f>
        <v>2016-R.Tannehill</v>
      </c>
      <c r="J225" s="4">
        <v>35.099999999999994</v>
      </c>
      <c r="K225" s="4">
        <f>_xlfn.XLOOKUP(G225,CPOE!M:M,CPOE!K:K)</f>
        <v>0.9</v>
      </c>
      <c r="L225" s="6">
        <f t="shared" si="24"/>
        <v>59.699999999999996</v>
      </c>
      <c r="M225" s="3">
        <f>_xlfn.XLOOKUP(G225,CPOE!M:M,CPOE!F:F)</f>
        <v>2.1000000000000001E-2</v>
      </c>
      <c r="N225" s="6">
        <f t="shared" si="25"/>
        <v>32</v>
      </c>
      <c r="O225" s="3">
        <f>_xlfn.XLOOKUP(G225,CPOE!M:M,CPOE!E:E)</f>
        <v>5.7000000000000002E-2</v>
      </c>
      <c r="P225" s="6">
        <f t="shared" si="26"/>
        <v>40.6</v>
      </c>
      <c r="Q225" s="6" t="str">
        <f>IF(ISNA(_xlfn.XLOOKUP(H225,G:G,P:P)),"",_xlfn.XLOOKUP(H225,G:G,P:P))</f>
        <v/>
      </c>
      <c r="R225" s="6" t="str">
        <f t="shared" si="30"/>
        <v/>
      </c>
      <c r="S225" s="3">
        <f t="shared" si="27"/>
        <v>5.7000000000000002E-2</v>
      </c>
      <c r="T225" s="6">
        <f t="shared" si="28"/>
        <v>37.1</v>
      </c>
      <c r="U225" s="2">
        <f>_xlfn.XLOOKUP(G225,AV!Y:Y,AV!R:R)</f>
        <v>4</v>
      </c>
      <c r="V225" s="2">
        <f>_xlfn.XLOOKUP(G225,AV!Y:Y,AV!L:L)</f>
        <v>10</v>
      </c>
      <c r="W225" s="4">
        <f>V225/(F225/600)</f>
        <v>9.419152276295133</v>
      </c>
      <c r="X225" s="2">
        <v>141</v>
      </c>
      <c r="Y225" s="6">
        <f>X225/(F225/600)</f>
        <v>132.81004709576138</v>
      </c>
      <c r="Z225" s="6">
        <f t="shared" si="23"/>
        <v>44.9</v>
      </c>
      <c r="AA225">
        <f t="shared" si="29"/>
        <v>351.66492000000005</v>
      </c>
      <c r="AB225" s="7">
        <f>AA225+Y225</f>
        <v>484.47496709576143</v>
      </c>
      <c r="AC225" s="6">
        <f>_xlfn.PERCENTRANK.INC(AB:AB,AB225)*100</f>
        <v>33.200000000000003</v>
      </c>
    </row>
    <row r="226" spans="1:29" x14ac:dyDescent="0.2">
      <c r="A226">
        <v>2015</v>
      </c>
      <c r="B226" t="s">
        <v>30</v>
      </c>
      <c r="C226" t="s">
        <v>4</v>
      </c>
      <c r="D226" t="s">
        <v>115</v>
      </c>
      <c r="E226" s="2">
        <v>16</v>
      </c>
      <c r="F226">
        <v>621</v>
      </c>
      <c r="G226" t="str">
        <f>CONCATENATE((A226),"-",LEFT(B226,1),".",RIGHT(B226,LEN(B226)-FIND(" ",B226)))</f>
        <v>2015-D.Carr</v>
      </c>
      <c r="H226" t="str">
        <f>CONCATENATE((A226-1),"-",LEFT(B226,1),".",RIGHT(B226,LEN(B226)-FIND(" ",B226)))</f>
        <v>2014-D.Carr</v>
      </c>
      <c r="I226" t="str">
        <f>CONCATENATE((A226+1),"-",LEFT(B226,1),".",RIGHT(B226,LEN(B226)-FIND(" ",B226)))</f>
        <v>2016-D.Carr</v>
      </c>
      <c r="J226" s="4">
        <v>42.1</v>
      </c>
      <c r="K226" s="4">
        <f>_xlfn.XLOOKUP(G226,CPOE!M:M,CPOE!K:K)</f>
        <v>-2.8</v>
      </c>
      <c r="L226" s="6">
        <f t="shared" si="24"/>
        <v>24.2</v>
      </c>
      <c r="M226" s="3">
        <f>_xlfn.XLOOKUP(G226,CPOE!M:M,CPOE!F:F)</f>
        <v>5.8999999999999997E-2</v>
      </c>
      <c r="N226" s="6">
        <f t="shared" si="25"/>
        <v>41.4</v>
      </c>
      <c r="O226" s="3">
        <f>_xlfn.XLOOKUP(G226,CPOE!M:M,CPOE!E:E)</f>
        <v>5.0999999999999997E-2</v>
      </c>
      <c r="P226" s="6">
        <f t="shared" si="26"/>
        <v>35.9</v>
      </c>
      <c r="Q226" s="6" t="str">
        <f>IF(ISNA(_xlfn.XLOOKUP(H226,G:G,P:P)),"",_xlfn.XLOOKUP(H226,G:G,P:P))</f>
        <v/>
      </c>
      <c r="R226" s="6" t="str">
        <f t="shared" si="30"/>
        <v/>
      </c>
      <c r="S226" s="3">
        <f t="shared" si="27"/>
        <v>7.2929999999999995E-2</v>
      </c>
      <c r="T226" s="6">
        <f t="shared" si="28"/>
        <v>44.5</v>
      </c>
      <c r="U226" s="2">
        <f>_xlfn.XLOOKUP(G226,AV!Y:Y,AV!R:R)</f>
        <v>2</v>
      </c>
      <c r="V226" s="2">
        <f>_xlfn.XLOOKUP(G226,AV!Y:Y,AV!L:L)</f>
        <v>13</v>
      </c>
      <c r="W226" s="4">
        <f>V226/(F226/600)</f>
        <v>12.560386473429952</v>
      </c>
      <c r="X226" s="2">
        <v>138</v>
      </c>
      <c r="Y226" s="6">
        <f>X226/(F226/600)</f>
        <v>133.33333333333334</v>
      </c>
      <c r="Z226" s="6">
        <f t="shared" si="23"/>
        <v>45.7</v>
      </c>
      <c r="AA226">
        <f t="shared" si="29"/>
        <v>314.64756</v>
      </c>
      <c r="AB226" s="7">
        <f>AA226+Y226</f>
        <v>447.98089333333337</v>
      </c>
      <c r="AC226" s="6">
        <f>_xlfn.PERCENTRANK.INC(AB:AB,AB226)*100</f>
        <v>30</v>
      </c>
    </row>
    <row r="227" spans="1:29" x14ac:dyDescent="0.2">
      <c r="A227">
        <v>2015</v>
      </c>
      <c r="B227" t="s">
        <v>66</v>
      </c>
      <c r="C227" t="s">
        <v>4</v>
      </c>
      <c r="D227" t="s">
        <v>51</v>
      </c>
      <c r="E227" s="2">
        <v>16</v>
      </c>
      <c r="F227">
        <v>615</v>
      </c>
      <c r="G227" t="str">
        <f>CONCATENATE((A227),"-",LEFT(B227,1),".",RIGHT(B227,LEN(B227)-FIND(" ",B227)))</f>
        <v>2015-R.Fitzpatrick</v>
      </c>
      <c r="H227" t="str">
        <f>CONCATENATE((A227-1),"-",LEFT(B227,1),".",RIGHT(B227,LEN(B227)-FIND(" ",B227)))</f>
        <v>2014-R.Fitzpatrick</v>
      </c>
      <c r="I227" t="str">
        <f>CONCATENATE((A227+1),"-",LEFT(B227,1),".",RIGHT(B227,LEN(B227)-FIND(" ",B227)))</f>
        <v>2016-R.Fitzpatrick</v>
      </c>
      <c r="J227" s="4">
        <v>26.900000000000002</v>
      </c>
      <c r="K227" s="4">
        <f>_xlfn.XLOOKUP(G227,CPOE!M:M,CPOE!K:K)</f>
        <v>-1.5</v>
      </c>
      <c r="L227" s="6">
        <f t="shared" si="24"/>
        <v>34.300000000000004</v>
      </c>
      <c r="M227" s="3">
        <f>_xlfn.XLOOKUP(G227,CPOE!M:M,CPOE!F:F)</f>
        <v>0.156</v>
      </c>
      <c r="N227" s="6">
        <f t="shared" si="25"/>
        <v>71.399999999999991</v>
      </c>
      <c r="O227" s="3">
        <f>_xlfn.XLOOKUP(G227,CPOE!M:M,CPOE!E:E)</f>
        <v>9.4E-2</v>
      </c>
      <c r="P227" s="6">
        <f t="shared" si="26"/>
        <v>60.5</v>
      </c>
      <c r="Q227" s="6" t="str">
        <f>IF(ISNA(_xlfn.XLOOKUP(H227,G:G,P:P)),"",_xlfn.XLOOKUP(H227,G:G,P:P))</f>
        <v/>
      </c>
      <c r="R227" s="6" t="str">
        <f t="shared" si="30"/>
        <v/>
      </c>
      <c r="S227" s="3">
        <f t="shared" si="27"/>
        <v>9.4E-2</v>
      </c>
      <c r="T227" s="6">
        <f t="shared" si="28"/>
        <v>57.8</v>
      </c>
      <c r="U227" s="2">
        <f>_xlfn.XLOOKUP(G227,AV!Y:Y,AV!R:R)</f>
        <v>11</v>
      </c>
      <c r="V227" s="2">
        <f>_xlfn.XLOOKUP(G227,AV!Y:Y,AV!L:L)</f>
        <v>13</v>
      </c>
      <c r="W227" s="4">
        <f>V227/(F227/600)</f>
        <v>12.682926829268293</v>
      </c>
      <c r="X227" s="2">
        <v>261</v>
      </c>
      <c r="Y227" s="6">
        <f>X227/(F227/600)</f>
        <v>254.63414634146343</v>
      </c>
      <c r="Z227" s="6">
        <f t="shared" si="23"/>
        <v>66.7</v>
      </c>
      <c r="AA227">
        <f t="shared" si="29"/>
        <v>579.93864000000008</v>
      </c>
      <c r="AB227" s="7">
        <f>AA227+Y227</f>
        <v>834.57278634146348</v>
      </c>
      <c r="AC227" s="6">
        <f>_xlfn.PERCENTRANK.INC(AB:AB,AB227)*100</f>
        <v>64</v>
      </c>
    </row>
    <row r="228" spans="1:29" x14ac:dyDescent="0.2">
      <c r="A228">
        <v>2015</v>
      </c>
      <c r="B228" t="s">
        <v>101</v>
      </c>
      <c r="C228" t="s">
        <v>4</v>
      </c>
      <c r="D228" t="s">
        <v>17</v>
      </c>
      <c r="E228" s="2">
        <v>16</v>
      </c>
      <c r="F228">
        <v>597</v>
      </c>
      <c r="G228" t="str">
        <f>CONCATENATE((A228),"-",LEFT(B228,1),".",RIGHT(B228,LEN(B228)-FIND(" ",B228)))</f>
        <v>2015-J.Winston</v>
      </c>
      <c r="H228" t="str">
        <f>CONCATENATE((A228-1),"-",LEFT(B228,1),".",RIGHT(B228,LEN(B228)-FIND(" ",B228)))</f>
        <v>2014-J.Winston</v>
      </c>
      <c r="I228" t="str">
        <f>CONCATENATE((A228+1),"-",LEFT(B228,1),".",RIGHT(B228,LEN(B228)-FIND(" ",B228)))</f>
        <v>2016-J.Winston</v>
      </c>
      <c r="J228" s="4">
        <v>37.799999999999997</v>
      </c>
      <c r="K228" s="4">
        <f>_xlfn.XLOOKUP(G228,CPOE!M:M,CPOE!K:K)</f>
        <v>0</v>
      </c>
      <c r="L228" s="6">
        <f t="shared" si="24"/>
        <v>49.6</v>
      </c>
      <c r="M228" s="3">
        <f>_xlfn.XLOOKUP(G228,CPOE!M:M,CPOE!F:F)</f>
        <v>0.127</v>
      </c>
      <c r="N228" s="6">
        <f t="shared" si="25"/>
        <v>63.2</v>
      </c>
      <c r="O228" s="3">
        <f>_xlfn.XLOOKUP(G228,CPOE!M:M,CPOE!E:E)</f>
        <v>9.0999999999999998E-2</v>
      </c>
      <c r="P228" s="6">
        <f t="shared" si="26"/>
        <v>58.9</v>
      </c>
      <c r="Q228" s="6" t="str">
        <f>IF(ISNA(_xlfn.XLOOKUP(H228,G:G,P:P)),"",_xlfn.XLOOKUP(H228,G:G,P:P))</f>
        <v/>
      </c>
      <c r="R228" s="6" t="str">
        <f t="shared" si="30"/>
        <v/>
      </c>
      <c r="S228" s="3">
        <f t="shared" si="27"/>
        <v>0.13013</v>
      </c>
      <c r="T228" s="6">
        <f t="shared" si="28"/>
        <v>74.2</v>
      </c>
      <c r="U228" s="2">
        <f>_xlfn.XLOOKUP(G228,AV!Y:Y,AV!R:R)</f>
        <v>1</v>
      </c>
      <c r="V228" s="2">
        <f>_xlfn.XLOOKUP(G228,AV!Y:Y,AV!L:L)</f>
        <v>13</v>
      </c>
      <c r="W228" s="4">
        <f>V228/(F228/600)</f>
        <v>13.06532663316583</v>
      </c>
      <c r="X228" s="2">
        <v>210</v>
      </c>
      <c r="Y228" s="6">
        <f>X228/(F228/600)</f>
        <v>211.05527638190955</v>
      </c>
      <c r="Z228" s="6">
        <f t="shared" si="23"/>
        <v>60.099999999999994</v>
      </c>
      <c r="AA228">
        <f t="shared" si="29"/>
        <v>561.42996000000005</v>
      </c>
      <c r="AB228" s="7">
        <f>AA228+Y228</f>
        <v>772.48523638190954</v>
      </c>
      <c r="AC228" s="6">
        <f>_xlfn.PERCENTRANK.INC(AB:AB,AB228)*100</f>
        <v>57.4</v>
      </c>
    </row>
    <row r="229" spans="1:29" x14ac:dyDescent="0.2">
      <c r="A229">
        <v>2015</v>
      </c>
      <c r="B229" t="s">
        <v>6</v>
      </c>
      <c r="C229" t="s">
        <v>4</v>
      </c>
      <c r="D229" t="s">
        <v>7</v>
      </c>
      <c r="E229" s="2">
        <v>16</v>
      </c>
      <c r="F229">
        <v>586</v>
      </c>
      <c r="G229" t="str">
        <f>CONCATENATE((A229),"-",LEFT(B229,1),".",RIGHT(B229,LEN(B229)-FIND(" ",B229)))</f>
        <v>2015-R.Wilson</v>
      </c>
      <c r="H229" t="str">
        <f>CONCATENATE((A229-1),"-",LEFT(B229,1),".",RIGHT(B229,LEN(B229)-FIND(" ",B229)))</f>
        <v>2014-R.Wilson</v>
      </c>
      <c r="I229" t="str">
        <f>CONCATENATE((A229+1),"-",LEFT(B229,1),".",RIGHT(B229,LEN(B229)-FIND(" ",B229)))</f>
        <v>2016-R.Wilson</v>
      </c>
      <c r="J229" s="4">
        <v>96</v>
      </c>
      <c r="K229" s="4">
        <f>_xlfn.XLOOKUP(G229,CPOE!M:M,CPOE!K:K)</f>
        <v>7.9</v>
      </c>
      <c r="L229" s="6">
        <f t="shared" si="24"/>
        <v>100</v>
      </c>
      <c r="M229" s="3">
        <f>_xlfn.XLOOKUP(G229,CPOE!M:M,CPOE!F:F)</f>
        <v>0.25600000000000001</v>
      </c>
      <c r="N229" s="6">
        <f t="shared" si="25"/>
        <v>92.100000000000009</v>
      </c>
      <c r="O229" s="3">
        <f>_xlfn.XLOOKUP(G229,CPOE!M:M,CPOE!E:E)</f>
        <v>0.184</v>
      </c>
      <c r="P229" s="6">
        <f t="shared" si="26"/>
        <v>95.7</v>
      </c>
      <c r="Q229" s="6" t="str">
        <f>IF(ISNA(_xlfn.XLOOKUP(H229,G:G,P:P)),"",_xlfn.XLOOKUP(H229,G:G,P:P))</f>
        <v/>
      </c>
      <c r="R229" s="6" t="str">
        <f t="shared" si="30"/>
        <v/>
      </c>
      <c r="S229" s="3">
        <f t="shared" si="27"/>
        <v>0.184</v>
      </c>
      <c r="T229" s="6">
        <f t="shared" si="28"/>
        <v>93.7</v>
      </c>
      <c r="U229" s="2">
        <f>_xlfn.XLOOKUP(G229,AV!Y:Y,AV!R:R)</f>
        <v>4</v>
      </c>
      <c r="V229" s="2">
        <f>_xlfn.XLOOKUP(G229,AV!Y:Y,AV!L:L)</f>
        <v>20</v>
      </c>
      <c r="W229" s="4">
        <f>V229/(F229/600)</f>
        <v>20.477815699658702</v>
      </c>
      <c r="X229" s="2">
        <v>591</v>
      </c>
      <c r="Y229" s="6">
        <f>X229/(F229/600)</f>
        <v>605.11945392491464</v>
      </c>
      <c r="Z229" s="6">
        <f t="shared" si="23"/>
        <v>93.300000000000011</v>
      </c>
      <c r="AA229">
        <f t="shared" si="29"/>
        <v>1135.19904</v>
      </c>
      <c r="AB229" s="7">
        <f>AA229+Y229</f>
        <v>1740.3184939249145</v>
      </c>
      <c r="AC229" s="6">
        <f>_xlfn.PERCENTRANK.INC(AB:AB,AB229)*100</f>
        <v>98.8</v>
      </c>
    </row>
    <row r="230" spans="1:29" x14ac:dyDescent="0.2">
      <c r="A230">
        <v>2015</v>
      </c>
      <c r="B230" t="s">
        <v>26</v>
      </c>
      <c r="C230" t="s">
        <v>4</v>
      </c>
      <c r="D230" t="s">
        <v>68</v>
      </c>
      <c r="E230" s="2">
        <v>16</v>
      </c>
      <c r="F230">
        <v>574</v>
      </c>
      <c r="G230" t="str">
        <f>CONCATENATE((A230),"-",LEFT(B230,1),".",RIGHT(B230,LEN(B230)-FIND(" ",B230)))</f>
        <v>2015-K.Cousins</v>
      </c>
      <c r="H230" t="str">
        <f>CONCATENATE((A230-1),"-",LEFT(B230,1),".",RIGHT(B230,LEN(B230)-FIND(" ",B230)))</f>
        <v>2014-K.Cousins</v>
      </c>
      <c r="I230" t="str">
        <f>CONCATENATE((A230+1),"-",LEFT(B230,1),".",RIGHT(B230,LEN(B230)-FIND(" ",B230)))</f>
        <v>2016-K.Cousins</v>
      </c>
      <c r="J230" s="4">
        <v>90.2</v>
      </c>
      <c r="K230" s="4">
        <f>_xlfn.XLOOKUP(G230,CPOE!M:M,CPOE!K:K)</f>
        <v>5.7</v>
      </c>
      <c r="L230" s="6">
        <f t="shared" si="24"/>
        <v>93.7</v>
      </c>
      <c r="M230" s="3">
        <f>_xlfn.XLOOKUP(G230,CPOE!M:M,CPOE!F:F)</f>
        <v>0.19400000000000001</v>
      </c>
      <c r="N230" s="6">
        <f t="shared" si="25"/>
        <v>80</v>
      </c>
      <c r="O230" s="3">
        <f>_xlfn.XLOOKUP(G230,CPOE!M:M,CPOE!E:E)</f>
        <v>0.14799999999999999</v>
      </c>
      <c r="P230" s="6">
        <f t="shared" si="26"/>
        <v>87.5</v>
      </c>
      <c r="Q230" s="6" t="str">
        <f>IF(ISNA(_xlfn.XLOOKUP(H230,G:G,P:P)),"",_xlfn.XLOOKUP(H230,G:G,P:P))</f>
        <v/>
      </c>
      <c r="R230" s="6" t="str">
        <f t="shared" si="30"/>
        <v/>
      </c>
      <c r="S230" s="3">
        <f t="shared" si="27"/>
        <v>0.14799999999999999</v>
      </c>
      <c r="T230" s="6">
        <f t="shared" si="28"/>
        <v>83.2</v>
      </c>
      <c r="U230" s="2">
        <f>_xlfn.XLOOKUP(G230,AV!Y:Y,AV!R:R)</f>
        <v>4</v>
      </c>
      <c r="V230" s="2">
        <f>_xlfn.XLOOKUP(G230,AV!Y:Y,AV!L:L)</f>
        <v>12</v>
      </c>
      <c r="W230" s="4">
        <f>V230/(F230/600)</f>
        <v>12.543554006968641</v>
      </c>
      <c r="X230" s="2">
        <v>47</v>
      </c>
      <c r="Y230" s="6">
        <f>X230/(F230/600)</f>
        <v>49.128919860627178</v>
      </c>
      <c r="Z230" s="6">
        <f t="shared" si="23"/>
        <v>22.6</v>
      </c>
      <c r="AA230">
        <f t="shared" si="29"/>
        <v>913.09487999999999</v>
      </c>
      <c r="AB230" s="7">
        <f>AA230+Y230</f>
        <v>962.2237998606272</v>
      </c>
      <c r="AC230" s="6">
        <f>_xlfn.PERCENTRANK.INC(AB:AB,AB230)*100</f>
        <v>75.7</v>
      </c>
    </row>
    <row r="231" spans="1:29" x14ac:dyDescent="0.2">
      <c r="A231">
        <v>2015</v>
      </c>
      <c r="B231" t="s">
        <v>67</v>
      </c>
      <c r="C231" t="s">
        <v>4</v>
      </c>
      <c r="D231" t="s">
        <v>13</v>
      </c>
      <c r="E231" s="2">
        <v>16</v>
      </c>
      <c r="F231">
        <v>572</v>
      </c>
      <c r="G231" t="str">
        <f>CONCATENATE((A231),"-",LEFT(B231,1),".",RIGHT(B231,LEN(B231)-FIND(" ",B231)))</f>
        <v>2015-A.Smith</v>
      </c>
      <c r="H231" t="str">
        <f>CONCATENATE((A231-1),"-",LEFT(B231,1),".",RIGHT(B231,LEN(B231)-FIND(" ",B231)))</f>
        <v>2014-A.Smith</v>
      </c>
      <c r="I231" t="str">
        <f>CONCATENATE((A231+1),"-",LEFT(B231,1),".",RIGHT(B231,LEN(B231)-FIND(" ",B231)))</f>
        <v>2016-A.Smith</v>
      </c>
      <c r="J231" s="4">
        <v>83.2</v>
      </c>
      <c r="K231" s="4">
        <f>_xlfn.XLOOKUP(G231,CPOE!M:M,CPOE!K:K)</f>
        <v>-0.2</v>
      </c>
      <c r="L231" s="6">
        <f t="shared" si="24"/>
        <v>46.800000000000004</v>
      </c>
      <c r="M231" s="3">
        <f>_xlfn.XLOOKUP(G231,CPOE!M:M,CPOE!F:F)</f>
        <v>0.113</v>
      </c>
      <c r="N231" s="6">
        <f t="shared" si="25"/>
        <v>59.3</v>
      </c>
      <c r="O231" s="3">
        <f>_xlfn.XLOOKUP(G231,CPOE!M:M,CPOE!E:E)</f>
        <v>8.5000000000000006E-2</v>
      </c>
      <c r="P231" s="6">
        <f t="shared" si="26"/>
        <v>55.400000000000006</v>
      </c>
      <c r="Q231" s="6" t="str">
        <f>IF(ISNA(_xlfn.XLOOKUP(H231,G:G,P:P)),"",_xlfn.XLOOKUP(H231,G:G,P:P))</f>
        <v/>
      </c>
      <c r="R231" s="6" t="str">
        <f t="shared" si="30"/>
        <v/>
      </c>
      <c r="S231" s="3">
        <f t="shared" si="27"/>
        <v>8.5000000000000006E-2</v>
      </c>
      <c r="T231" s="6">
        <f t="shared" si="28"/>
        <v>53.900000000000006</v>
      </c>
      <c r="U231" s="2">
        <f>_xlfn.XLOOKUP(G231,AV!Y:Y,AV!R:R)</f>
        <v>10</v>
      </c>
      <c r="V231" s="2">
        <f>_xlfn.XLOOKUP(G231,AV!Y:Y,AV!L:L)</f>
        <v>16</v>
      </c>
      <c r="W231" s="4">
        <f>V231/(F231/600)</f>
        <v>16.783216783216783</v>
      </c>
      <c r="X231" s="2">
        <v>497</v>
      </c>
      <c r="Y231" s="6">
        <f>X231/(F231/600)</f>
        <v>521.32867132867136</v>
      </c>
      <c r="Z231" s="6">
        <f t="shared" si="23"/>
        <v>89.8</v>
      </c>
      <c r="AA231">
        <f t="shared" si="29"/>
        <v>524.41260000000011</v>
      </c>
      <c r="AB231" s="7">
        <f>AA231+Y231</f>
        <v>1045.7412713286715</v>
      </c>
      <c r="AC231" s="6">
        <f>_xlfn.PERCENTRANK.INC(AB:AB,AB231)*100</f>
        <v>81.2</v>
      </c>
    </row>
    <row r="232" spans="1:29" x14ac:dyDescent="0.2">
      <c r="A232">
        <v>2015</v>
      </c>
      <c r="B232" t="s">
        <v>137</v>
      </c>
      <c r="C232" t="s">
        <v>4</v>
      </c>
      <c r="D232" t="s">
        <v>43</v>
      </c>
      <c r="E232" s="2">
        <v>14</v>
      </c>
      <c r="F232">
        <v>570</v>
      </c>
      <c r="G232" t="str">
        <f>CONCATENATE((A232),"-",LEFT(B232,1),".",RIGHT(B232,LEN(B232)-FIND(" ",B232)))</f>
        <v>2015-S.Bradford</v>
      </c>
      <c r="H232" t="str">
        <f>CONCATENATE((A232-1),"-",LEFT(B232,1),".",RIGHT(B232,LEN(B232)-FIND(" ",B232)))</f>
        <v>2014-S.Bradford</v>
      </c>
      <c r="I232" t="str">
        <f>CONCATENATE((A232+1),"-",LEFT(B232,1),".",RIGHT(B232,LEN(B232)-FIND(" ",B232)))</f>
        <v>2016-S.Bradford</v>
      </c>
      <c r="J232" s="4">
        <v>22.6</v>
      </c>
      <c r="K232" s="4">
        <f>_xlfn.XLOOKUP(G232,CPOE!M:M,CPOE!K:K)</f>
        <v>-0.3</v>
      </c>
      <c r="L232" s="6">
        <f t="shared" si="24"/>
        <v>46</v>
      </c>
      <c r="M232" s="3">
        <f>_xlfn.XLOOKUP(G232,CPOE!M:M,CPOE!F:F)</f>
        <v>1.7000000000000001E-2</v>
      </c>
      <c r="N232" s="6">
        <f t="shared" si="25"/>
        <v>30</v>
      </c>
      <c r="O232" s="3">
        <f>_xlfn.XLOOKUP(G232,CPOE!M:M,CPOE!E:E)</f>
        <v>4.9000000000000002E-2</v>
      </c>
      <c r="P232" s="6">
        <f t="shared" si="26"/>
        <v>34.300000000000004</v>
      </c>
      <c r="Q232" s="6" t="str">
        <f>IF(ISNA(_xlfn.XLOOKUP(H232,G:G,P:P)),"",_xlfn.XLOOKUP(H232,G:G,P:P))</f>
        <v/>
      </c>
      <c r="R232" s="6" t="str">
        <f t="shared" si="30"/>
        <v/>
      </c>
      <c r="S232" s="3">
        <f t="shared" si="27"/>
        <v>4.9000000000000002E-2</v>
      </c>
      <c r="T232" s="6">
        <f t="shared" si="28"/>
        <v>32</v>
      </c>
      <c r="U232" s="2">
        <f>_xlfn.XLOOKUP(G232,AV!Y:Y,AV!R:R)</f>
        <v>5</v>
      </c>
      <c r="V232" s="2">
        <f>_xlfn.XLOOKUP(G232,AV!Y:Y,AV!L:L)</f>
        <v>9</v>
      </c>
      <c r="W232" s="4">
        <f>V232/(F232/600)</f>
        <v>9.4736842105263168</v>
      </c>
      <c r="X232" s="2">
        <v>39</v>
      </c>
      <c r="Y232" s="6">
        <f>X232/(F232/600)</f>
        <v>41.05263157894737</v>
      </c>
      <c r="Z232" s="6">
        <f t="shared" si="23"/>
        <v>19.900000000000002</v>
      </c>
      <c r="AA232">
        <f t="shared" si="29"/>
        <v>302.30844000000002</v>
      </c>
      <c r="AB232" s="7">
        <f>AA232+Y232</f>
        <v>343.36107157894742</v>
      </c>
      <c r="AC232" s="6">
        <f>_xlfn.PERCENTRANK.INC(AB:AB,AB232)*100</f>
        <v>21</v>
      </c>
    </row>
    <row r="233" spans="1:29" x14ac:dyDescent="0.2">
      <c r="A233">
        <v>2015</v>
      </c>
      <c r="B233" t="s">
        <v>131</v>
      </c>
      <c r="C233" t="s">
        <v>4</v>
      </c>
      <c r="D233" t="s">
        <v>15</v>
      </c>
      <c r="E233" s="2">
        <v>16</v>
      </c>
      <c r="F233">
        <v>569</v>
      </c>
      <c r="G233" t="str">
        <f>CONCATENATE((A233),"-",LEFT(B233,1),".",RIGHT(B233,LEN(B233)-FIND(" ",B233)))</f>
        <v>2015-C.Palmer</v>
      </c>
      <c r="H233" t="str">
        <f>CONCATENATE((A233-1),"-",LEFT(B233,1),".",RIGHT(B233,LEN(B233)-FIND(" ",B233)))</f>
        <v>2014-C.Palmer</v>
      </c>
      <c r="I233" t="str">
        <f>CONCATENATE((A233+1),"-",LEFT(B233,1),".",RIGHT(B233,LEN(B233)-FIND(" ",B233)))</f>
        <v>2016-C.Palmer</v>
      </c>
      <c r="J233" s="4">
        <v>82.399999999999991</v>
      </c>
      <c r="K233" s="4">
        <f>_xlfn.XLOOKUP(G233,CPOE!M:M,CPOE!K:K)</f>
        <v>5.3</v>
      </c>
      <c r="L233" s="6">
        <f t="shared" si="24"/>
        <v>92.5</v>
      </c>
      <c r="M233" s="3">
        <f>_xlfn.XLOOKUP(G233,CPOE!M:M,CPOE!F:F)</f>
        <v>0.32300000000000001</v>
      </c>
      <c r="N233" s="6">
        <f t="shared" si="25"/>
        <v>96.399999999999991</v>
      </c>
      <c r="O233" s="3">
        <f>_xlfn.XLOOKUP(G233,CPOE!M:M,CPOE!E:E)</f>
        <v>0.193</v>
      </c>
      <c r="P233" s="6">
        <f t="shared" si="26"/>
        <v>98</v>
      </c>
      <c r="Q233" s="6" t="str">
        <f>IF(ISNA(_xlfn.XLOOKUP(H233,G:G,P:P)),"",_xlfn.XLOOKUP(H233,G:G,P:P))</f>
        <v/>
      </c>
      <c r="R233" s="6" t="str">
        <f t="shared" si="30"/>
        <v/>
      </c>
      <c r="S233" s="3">
        <f t="shared" si="27"/>
        <v>0.193</v>
      </c>
      <c r="T233" s="6">
        <f t="shared" si="28"/>
        <v>96</v>
      </c>
      <c r="U233" s="2">
        <f>_xlfn.XLOOKUP(G233,AV!Y:Y,AV!R:R)</f>
        <v>12</v>
      </c>
      <c r="V233" s="2">
        <f>_xlfn.XLOOKUP(G233,AV!Y:Y,AV!L:L)</f>
        <v>16</v>
      </c>
      <c r="W233" s="4">
        <f>V233/(F233/600)</f>
        <v>16.871704745166959</v>
      </c>
      <c r="X233" s="2">
        <v>24</v>
      </c>
      <c r="Y233" s="6">
        <f>X233/(F233/600)</f>
        <v>25.307557117750438</v>
      </c>
      <c r="Z233" s="6">
        <f t="shared" si="23"/>
        <v>12.1</v>
      </c>
      <c r="AA233">
        <f t="shared" si="29"/>
        <v>1190.7250800000002</v>
      </c>
      <c r="AB233" s="7">
        <f>AA233+Y233</f>
        <v>1216.0326371177507</v>
      </c>
      <c r="AC233" s="6">
        <f>_xlfn.PERCENTRANK.INC(AB:AB,AB233)*100</f>
        <v>86.7</v>
      </c>
    </row>
    <row r="234" spans="1:29" x14ac:dyDescent="0.2">
      <c r="A234">
        <v>2015</v>
      </c>
      <c r="B234" t="s">
        <v>52</v>
      </c>
      <c r="C234" t="s">
        <v>4</v>
      </c>
      <c r="D234" t="s">
        <v>35</v>
      </c>
      <c r="E234" s="2">
        <v>16</v>
      </c>
      <c r="F234">
        <v>557</v>
      </c>
      <c r="G234" t="str">
        <f>CONCATENATE((A234),"-",LEFT(B234,1),".",RIGHT(B234,LEN(B234)-FIND(" ",B234)))</f>
        <v>2015-C.Newton</v>
      </c>
      <c r="H234" t="str">
        <f>CONCATENATE((A234-1),"-",LEFT(B234,1),".",RIGHT(B234,LEN(B234)-FIND(" ",B234)))</f>
        <v>2014-C.Newton</v>
      </c>
      <c r="I234" t="str">
        <f>CONCATENATE((A234+1),"-",LEFT(B234,1),".",RIGHT(B234,LEN(B234)-FIND(" ",B234)))</f>
        <v>2016-C.Newton</v>
      </c>
      <c r="J234" s="4">
        <v>87.1</v>
      </c>
      <c r="K234" s="4">
        <f>_xlfn.XLOOKUP(G234,CPOE!M:M,CPOE!K:K)</f>
        <v>0.1</v>
      </c>
      <c r="L234" s="6">
        <f t="shared" si="24"/>
        <v>51.1</v>
      </c>
      <c r="M234" s="3">
        <f>_xlfn.XLOOKUP(G234,CPOE!M:M,CPOE!F:F)</f>
        <v>0.17899999999999999</v>
      </c>
      <c r="N234" s="6">
        <f t="shared" si="25"/>
        <v>75.3</v>
      </c>
      <c r="O234" s="3">
        <f>_xlfn.XLOOKUP(G234,CPOE!M:M,CPOE!E:E)</f>
        <v>0.112</v>
      </c>
      <c r="P234" s="6">
        <f t="shared" si="26"/>
        <v>70.7</v>
      </c>
      <c r="Q234" s="6" t="str">
        <f>IF(ISNA(_xlfn.XLOOKUP(H234,G:G,P:P)),"",_xlfn.XLOOKUP(H234,G:G,P:P))</f>
        <v/>
      </c>
      <c r="R234" s="6" t="str">
        <f t="shared" si="30"/>
        <v/>
      </c>
      <c r="S234" s="3">
        <f t="shared" si="27"/>
        <v>0.112</v>
      </c>
      <c r="T234" s="6">
        <f t="shared" si="28"/>
        <v>66.400000000000006</v>
      </c>
      <c r="U234" s="2">
        <f>_xlfn.XLOOKUP(G234,AV!Y:Y,AV!R:R)</f>
        <v>5</v>
      </c>
      <c r="V234" s="2">
        <f>_xlfn.XLOOKUP(G234,AV!Y:Y,AV!L:L)</f>
        <v>21</v>
      </c>
      <c r="W234" s="4">
        <f>V234/(F234/600)</f>
        <v>22.621184919210055</v>
      </c>
      <c r="X234" s="2">
        <v>636</v>
      </c>
      <c r="Y234" s="6">
        <f>X234/(F234/600)</f>
        <v>685.09874326750446</v>
      </c>
      <c r="Z234" s="6">
        <f t="shared" si="23"/>
        <v>95.3</v>
      </c>
      <c r="AA234">
        <f t="shared" si="29"/>
        <v>690.99072000000001</v>
      </c>
      <c r="AB234" s="7">
        <f>AA234+Y234</f>
        <v>1376.0894632675045</v>
      </c>
      <c r="AC234" s="6">
        <f>_xlfn.PERCENTRANK.INC(AB:AB,AB234)*100</f>
        <v>92.9</v>
      </c>
    </row>
    <row r="235" spans="1:29" x14ac:dyDescent="0.2">
      <c r="A235">
        <v>2015</v>
      </c>
      <c r="B235" t="s">
        <v>128</v>
      </c>
      <c r="C235" t="s">
        <v>4</v>
      </c>
      <c r="D235" t="s">
        <v>62</v>
      </c>
      <c r="E235" s="2">
        <v>15</v>
      </c>
      <c r="F235">
        <v>527</v>
      </c>
      <c r="G235" t="str">
        <f>CONCATENATE((A235),"-",LEFT(B235,1),".",RIGHT(B235,LEN(B235)-FIND(" ",B235)))</f>
        <v>2015-J.Cutler</v>
      </c>
      <c r="H235" t="str">
        <f>CONCATENATE((A235-1),"-",LEFT(B235,1),".",RIGHT(B235,LEN(B235)-FIND(" ",B235)))</f>
        <v>2014-J.Cutler</v>
      </c>
      <c r="I235" t="str">
        <f>CONCATENATE((A235+1),"-",LEFT(B235,1),".",RIGHT(B235,LEN(B235)-FIND(" ",B235)))</f>
        <v>2016-J.Cutler</v>
      </c>
      <c r="J235" s="4">
        <v>35.9</v>
      </c>
      <c r="K235" s="4">
        <f>_xlfn.XLOOKUP(G235,CPOE!M:M,CPOE!K:K)</f>
        <v>2.2999999999999998</v>
      </c>
      <c r="L235" s="6">
        <f t="shared" si="24"/>
        <v>73</v>
      </c>
      <c r="M235" s="3">
        <f>_xlfn.XLOOKUP(G235,CPOE!M:M,CPOE!F:F)</f>
        <v>0.126</v>
      </c>
      <c r="N235" s="6">
        <f t="shared" si="25"/>
        <v>62.8</v>
      </c>
      <c r="O235" s="3">
        <f>_xlfn.XLOOKUP(G235,CPOE!M:M,CPOE!E:E)</f>
        <v>0.10299999999999999</v>
      </c>
      <c r="P235" s="6">
        <f t="shared" si="26"/>
        <v>65.2</v>
      </c>
      <c r="Q235" s="6" t="str">
        <f>IF(ISNA(_xlfn.XLOOKUP(H235,G:G,P:P)),"",_xlfn.XLOOKUP(H235,G:G,P:P))</f>
        <v/>
      </c>
      <c r="R235" s="6" t="str">
        <f t="shared" si="30"/>
        <v/>
      </c>
      <c r="S235" s="3">
        <f t="shared" si="27"/>
        <v>0.10299999999999999</v>
      </c>
      <c r="T235" s="6">
        <f t="shared" si="28"/>
        <v>62.5</v>
      </c>
      <c r="U235" s="2">
        <f>_xlfn.XLOOKUP(G235,AV!Y:Y,AV!R:R)</f>
        <v>10</v>
      </c>
      <c r="V235" s="2">
        <f>_xlfn.XLOOKUP(G235,AV!Y:Y,AV!L:L)</f>
        <v>11</v>
      </c>
      <c r="W235" s="4">
        <f>V235/(F235/600)</f>
        <v>12.523719165085389</v>
      </c>
      <c r="X235" s="2">
        <v>201</v>
      </c>
      <c r="Y235" s="6">
        <f>X235/(F235/600)</f>
        <v>228.84250474383302</v>
      </c>
      <c r="Z235" s="6">
        <f t="shared" si="23"/>
        <v>63.2</v>
      </c>
      <c r="AA235">
        <f t="shared" si="29"/>
        <v>635.46468000000004</v>
      </c>
      <c r="AB235" s="7">
        <f>AA235+Y235</f>
        <v>864.30718474383309</v>
      </c>
      <c r="AC235" s="6">
        <f>_xlfn.PERCENTRANK.INC(AB:AB,AB235)*100</f>
        <v>67.100000000000009</v>
      </c>
    </row>
    <row r="236" spans="1:29" x14ac:dyDescent="0.2">
      <c r="A236">
        <v>2015</v>
      </c>
      <c r="B236" t="s">
        <v>34</v>
      </c>
      <c r="C236" t="s">
        <v>4</v>
      </c>
      <c r="D236" t="s">
        <v>27</v>
      </c>
      <c r="E236" s="2">
        <v>16</v>
      </c>
      <c r="F236">
        <v>520</v>
      </c>
      <c r="G236" t="str">
        <f>CONCATENATE((A236),"-",LEFT(B236,1),".",RIGHT(B236,LEN(B236)-FIND(" ",B236)))</f>
        <v>2015-T.Bridgewater</v>
      </c>
      <c r="H236" t="str">
        <f>CONCATENATE((A236-1),"-",LEFT(B236,1),".",RIGHT(B236,LEN(B236)-FIND(" ",B236)))</f>
        <v>2014-T.Bridgewater</v>
      </c>
      <c r="I236" t="str">
        <f>CONCATENATE((A236+1),"-",LEFT(B236,1),".",RIGHT(B236,LEN(B236)-FIND(" ",B236)))</f>
        <v>2016-T.Bridgewater</v>
      </c>
      <c r="J236" s="4">
        <v>62.5</v>
      </c>
      <c r="K236" s="4">
        <f>_xlfn.XLOOKUP(G236,CPOE!M:M,CPOE!K:K)</f>
        <v>3.3</v>
      </c>
      <c r="L236" s="6">
        <f t="shared" si="24"/>
        <v>79.600000000000009</v>
      </c>
      <c r="M236" s="3">
        <f>_xlfn.XLOOKUP(G236,CPOE!M:M,CPOE!F:F)</f>
        <v>7.4999999999999997E-2</v>
      </c>
      <c r="N236" s="6">
        <f t="shared" si="25"/>
        <v>46</v>
      </c>
      <c r="O236" s="3">
        <f>_xlfn.XLOOKUP(G236,CPOE!M:M,CPOE!E:E)</f>
        <v>0.09</v>
      </c>
      <c r="P236" s="6">
        <f t="shared" si="26"/>
        <v>58.5</v>
      </c>
      <c r="Q236" s="6" t="str">
        <f>IF(ISNA(_xlfn.XLOOKUP(H236,G:G,P:P)),"",_xlfn.XLOOKUP(H236,G:G,P:P))</f>
        <v/>
      </c>
      <c r="R236" s="6" t="str">
        <f t="shared" si="30"/>
        <v/>
      </c>
      <c r="S236" s="3">
        <f t="shared" si="27"/>
        <v>0.12869999999999998</v>
      </c>
      <c r="T236" s="6">
        <f t="shared" si="28"/>
        <v>73.400000000000006</v>
      </c>
      <c r="U236" s="2">
        <f>_xlfn.XLOOKUP(G236,AV!Y:Y,AV!R:R)</f>
        <v>2</v>
      </c>
      <c r="V236" s="2">
        <f>_xlfn.XLOOKUP(G236,AV!Y:Y,AV!L:L)</f>
        <v>13</v>
      </c>
      <c r="W236" s="4">
        <f>V236/(F236/600)</f>
        <v>15</v>
      </c>
      <c r="X236" s="2">
        <v>187</v>
      </c>
      <c r="Y236" s="6">
        <f>X236/(F236/600)</f>
        <v>215.76923076923077</v>
      </c>
      <c r="Z236" s="6">
        <f t="shared" si="23"/>
        <v>61.7</v>
      </c>
      <c r="AA236">
        <f t="shared" si="29"/>
        <v>555.2604</v>
      </c>
      <c r="AB236" s="7">
        <f>AA236+Y236</f>
        <v>771.02963076923083</v>
      </c>
      <c r="AC236" s="6">
        <f>_xlfn.PERCENTRANK.INC(AB:AB,AB236)*100</f>
        <v>56.999999999999993</v>
      </c>
    </row>
    <row r="237" spans="1:29" x14ac:dyDescent="0.2">
      <c r="A237">
        <v>2015</v>
      </c>
      <c r="B237" t="s">
        <v>20</v>
      </c>
      <c r="C237" t="s">
        <v>4</v>
      </c>
      <c r="D237" t="s">
        <v>21</v>
      </c>
      <c r="E237" s="2">
        <v>12</v>
      </c>
      <c r="F237">
        <v>493</v>
      </c>
      <c r="G237" t="str">
        <f>CONCATENATE((A237),"-",LEFT(B237,1),".",RIGHT(B237,LEN(B237)-FIND(" ",B237)))</f>
        <v>2015-B.Roethlisberger</v>
      </c>
      <c r="H237" t="str">
        <f>CONCATENATE((A237-1),"-",LEFT(B237,1),".",RIGHT(B237,LEN(B237)-FIND(" ",B237)))</f>
        <v>2014-B.Roethlisberger</v>
      </c>
      <c r="I237" t="str">
        <f>CONCATENATE((A237+1),"-",LEFT(B237,1),".",RIGHT(B237,LEN(B237)-FIND(" ",B237)))</f>
        <v>2016-B.Roethlisberger</v>
      </c>
      <c r="J237" s="4">
        <v>66.7</v>
      </c>
      <c r="K237" s="4">
        <f>_xlfn.XLOOKUP(G237,CPOE!M:M,CPOE!K:K)</f>
        <v>6.5</v>
      </c>
      <c r="L237" s="6">
        <f t="shared" si="24"/>
        <v>95.7</v>
      </c>
      <c r="M237" s="3">
        <f>_xlfn.XLOOKUP(G237,CPOE!M:M,CPOE!F:F)</f>
        <v>0.248</v>
      </c>
      <c r="N237" s="6">
        <f t="shared" si="25"/>
        <v>90.600000000000009</v>
      </c>
      <c r="O237" s="3">
        <f>_xlfn.XLOOKUP(G237,CPOE!M:M,CPOE!E:E)</f>
        <v>0.17299999999999999</v>
      </c>
      <c r="P237" s="6">
        <f t="shared" si="26"/>
        <v>94.5</v>
      </c>
      <c r="Q237" s="6" t="str">
        <f>IF(ISNA(_xlfn.XLOOKUP(H237,G:G,P:P)),"",_xlfn.XLOOKUP(H237,G:G,P:P))</f>
        <v/>
      </c>
      <c r="R237" s="6" t="str">
        <f t="shared" si="30"/>
        <v/>
      </c>
      <c r="S237" s="3">
        <f t="shared" si="27"/>
        <v>0.17299999999999999</v>
      </c>
      <c r="T237" s="6">
        <f t="shared" si="28"/>
        <v>92.9</v>
      </c>
      <c r="U237" s="2">
        <f>_xlfn.XLOOKUP(G237,AV!Y:Y,AV!R:R)</f>
        <v>12</v>
      </c>
      <c r="V237" s="2">
        <f>_xlfn.XLOOKUP(G237,AV!Y:Y,AV!L:L)</f>
        <v>12</v>
      </c>
      <c r="W237" s="4">
        <f>V237/(F237/600)</f>
        <v>14.604462474645031</v>
      </c>
      <c r="X237" s="2">
        <v>29</v>
      </c>
      <c r="Y237" s="6">
        <f>X237/(F237/600)</f>
        <v>35.294117647058826</v>
      </c>
      <c r="Z237" s="6">
        <f t="shared" si="23"/>
        <v>18.3</v>
      </c>
      <c r="AA237">
        <f t="shared" si="29"/>
        <v>1067.3338799999999</v>
      </c>
      <c r="AB237" s="7">
        <f>AA237+Y237</f>
        <v>1102.6279976470587</v>
      </c>
      <c r="AC237" s="6">
        <f>_xlfn.PERCENTRANK.INC(AB:AB,AB237)*100</f>
        <v>83.2</v>
      </c>
    </row>
    <row r="238" spans="1:29" x14ac:dyDescent="0.2">
      <c r="A238">
        <v>2015</v>
      </c>
      <c r="B238" t="s">
        <v>92</v>
      </c>
      <c r="C238" t="s">
        <v>4</v>
      </c>
      <c r="D238" t="s">
        <v>19</v>
      </c>
      <c r="E238" s="2">
        <v>14</v>
      </c>
      <c r="F238">
        <v>468</v>
      </c>
      <c r="G238" t="str">
        <f>CONCATENATE((A238),"-",LEFT(B238,1),".",RIGHT(B238,LEN(B238)-FIND(" ",B238)))</f>
        <v>2015-T.Taylor</v>
      </c>
      <c r="H238" t="str">
        <f>CONCATENATE((A238-1),"-",LEFT(B238,1),".",RIGHT(B238,LEN(B238)-FIND(" ",B238)))</f>
        <v>2014-T.Taylor</v>
      </c>
      <c r="I238" t="str">
        <f>CONCATENATE((A238+1),"-",LEFT(B238,1),".",RIGHT(B238,LEN(B238)-FIND(" ",B238)))</f>
        <v>2016-T.Taylor</v>
      </c>
      <c r="J238" s="4">
        <v>67.900000000000006</v>
      </c>
      <c r="K238" s="4">
        <f>_xlfn.XLOOKUP(G238,CPOE!M:M,CPOE!K:K)</f>
        <v>3</v>
      </c>
      <c r="L238" s="6">
        <f t="shared" si="24"/>
        <v>78.5</v>
      </c>
      <c r="M238" s="3">
        <f>_xlfn.XLOOKUP(G238,CPOE!M:M,CPOE!F:F)</f>
        <v>0.13100000000000001</v>
      </c>
      <c r="N238" s="6">
        <f t="shared" si="25"/>
        <v>66.400000000000006</v>
      </c>
      <c r="O238" s="3">
        <f>_xlfn.XLOOKUP(G238,CPOE!M:M,CPOE!E:E)</f>
        <v>0.109</v>
      </c>
      <c r="P238" s="6">
        <f t="shared" si="26"/>
        <v>67.900000000000006</v>
      </c>
      <c r="Q238" s="6" t="str">
        <f>IF(ISNA(_xlfn.XLOOKUP(H238,G:G,P:P)),"",_xlfn.XLOOKUP(H238,G:G,P:P))</f>
        <v/>
      </c>
      <c r="R238" s="6" t="str">
        <f t="shared" si="30"/>
        <v/>
      </c>
      <c r="S238" s="3">
        <f t="shared" si="27"/>
        <v>0.109</v>
      </c>
      <c r="T238" s="6">
        <f t="shared" si="28"/>
        <v>64.8</v>
      </c>
      <c r="U238" s="2">
        <f>_xlfn.XLOOKUP(G238,AV!Y:Y,AV!R:R)</f>
        <v>5</v>
      </c>
      <c r="V238" s="2">
        <f>_xlfn.XLOOKUP(G238,AV!Y:Y,AV!L:L)</f>
        <v>14</v>
      </c>
      <c r="W238" s="4">
        <f>V238/(F238/600)</f>
        <v>17.948717948717949</v>
      </c>
      <c r="X238" s="2">
        <v>568</v>
      </c>
      <c r="Y238" s="6">
        <f>X238/(F238/600)</f>
        <v>728.20512820512818</v>
      </c>
      <c r="Z238" s="6">
        <f t="shared" si="23"/>
        <v>96.8</v>
      </c>
      <c r="AA238">
        <f t="shared" si="29"/>
        <v>672.4820400000001</v>
      </c>
      <c r="AB238" s="7">
        <f>AA238+Y238</f>
        <v>1400.6871682051283</v>
      </c>
      <c r="AC238" s="6">
        <f>_xlfn.PERCENTRANK.INC(AB:AB,AB238)*100</f>
        <v>94.1</v>
      </c>
    </row>
    <row r="239" spans="1:29" x14ac:dyDescent="0.2">
      <c r="A239">
        <v>2015</v>
      </c>
      <c r="B239" t="s">
        <v>57</v>
      </c>
      <c r="C239" t="s">
        <v>4</v>
      </c>
      <c r="D239" t="s">
        <v>49</v>
      </c>
      <c r="E239" s="2">
        <v>13</v>
      </c>
      <c r="F239">
        <v>433</v>
      </c>
      <c r="G239" t="str">
        <f>CONCATENATE((A239),"-",LEFT(B239,1),".",RIGHT(B239,LEN(B239)-FIND(" ",B239)))</f>
        <v>2015-A.Dalton</v>
      </c>
      <c r="H239" t="str">
        <f>CONCATENATE((A239-1),"-",LEFT(B239,1),".",RIGHT(B239,LEN(B239)-FIND(" ",B239)))</f>
        <v>2014-A.Dalton</v>
      </c>
      <c r="I239" t="str">
        <f>CONCATENATE((A239+1),"-",LEFT(B239,1),".",RIGHT(B239,LEN(B239)-FIND(" ",B239)))</f>
        <v>2016-A.Dalton</v>
      </c>
      <c r="J239" s="4">
        <v>81.599999999999994</v>
      </c>
      <c r="K239" s="4">
        <f>_xlfn.XLOOKUP(G239,CPOE!M:M,CPOE!K:K)</f>
        <v>4</v>
      </c>
      <c r="L239" s="6">
        <f t="shared" si="24"/>
        <v>84.7</v>
      </c>
      <c r="M239" s="3">
        <f>_xlfn.XLOOKUP(G239,CPOE!M:M,CPOE!F:F)</f>
        <v>0.28000000000000003</v>
      </c>
      <c r="N239" s="6">
        <f t="shared" si="25"/>
        <v>94.899999999999991</v>
      </c>
      <c r="O239" s="3">
        <f>_xlfn.XLOOKUP(G239,CPOE!M:M,CPOE!E:E)</f>
        <v>0.17100000000000001</v>
      </c>
      <c r="P239" s="6">
        <f t="shared" si="26"/>
        <v>94.1</v>
      </c>
      <c r="Q239" s="6" t="str">
        <f>IF(ISNA(_xlfn.XLOOKUP(H239,G:G,P:P)),"",_xlfn.XLOOKUP(H239,G:G,P:P))</f>
        <v/>
      </c>
      <c r="R239" s="6" t="str">
        <f t="shared" si="30"/>
        <v/>
      </c>
      <c r="S239" s="3">
        <f t="shared" si="27"/>
        <v>0.17100000000000001</v>
      </c>
      <c r="T239" s="6">
        <f t="shared" si="28"/>
        <v>91.7</v>
      </c>
      <c r="U239" s="2">
        <f>_xlfn.XLOOKUP(G239,AV!Y:Y,AV!R:R)</f>
        <v>5</v>
      </c>
      <c r="V239" s="2">
        <f>_xlfn.XLOOKUP(G239,AV!Y:Y,AV!L:L)</f>
        <v>13</v>
      </c>
      <c r="W239" s="4">
        <f>V239/(F239/600)</f>
        <v>18.013856812933025</v>
      </c>
      <c r="X239" s="2">
        <v>141</v>
      </c>
      <c r="Y239" s="6">
        <f>X239/(F239/600)</f>
        <v>195.3810623556582</v>
      </c>
      <c r="Z239" s="6">
        <f t="shared" si="23"/>
        <v>57.8</v>
      </c>
      <c r="AA239">
        <f t="shared" si="29"/>
        <v>1054.99476</v>
      </c>
      <c r="AB239" s="7">
        <f>AA239+Y239</f>
        <v>1250.3758223556583</v>
      </c>
      <c r="AC239" s="6">
        <f>_xlfn.PERCENTRANK.INC(AB:AB,AB239)*100</f>
        <v>89</v>
      </c>
    </row>
    <row r="240" spans="1:29" x14ac:dyDescent="0.2">
      <c r="A240">
        <v>2015</v>
      </c>
      <c r="B240" t="s">
        <v>76</v>
      </c>
      <c r="C240" t="s">
        <v>4</v>
      </c>
      <c r="D240" t="s">
        <v>47</v>
      </c>
      <c r="E240" s="2">
        <v>10</v>
      </c>
      <c r="F240">
        <v>430</v>
      </c>
      <c r="G240" t="str">
        <f>CONCATENATE((A240),"-",LEFT(B240,1),".",RIGHT(B240,LEN(B240)-FIND(" ",B240)))</f>
        <v>2015-J.Flacco</v>
      </c>
      <c r="H240" t="str">
        <f>CONCATENATE((A240-1),"-",LEFT(B240,1),".",RIGHT(B240,LEN(B240)-FIND(" ",B240)))</f>
        <v>2014-J.Flacco</v>
      </c>
      <c r="I240" t="str">
        <f>CONCATENATE((A240+1),"-",LEFT(B240,1),".",RIGHT(B240,LEN(B240)-FIND(" ",B240)))</f>
        <v>2016-J.Flacco</v>
      </c>
      <c r="J240" s="4">
        <v>49.6</v>
      </c>
      <c r="K240" s="4">
        <f>_xlfn.XLOOKUP(G240,CPOE!M:M,CPOE!K:K)</f>
        <v>-0.2</v>
      </c>
      <c r="L240" s="6">
        <f t="shared" si="24"/>
        <v>46.800000000000004</v>
      </c>
      <c r="M240" s="3">
        <f>_xlfn.XLOOKUP(G240,CPOE!M:M,CPOE!F:F)</f>
        <v>3.1E-2</v>
      </c>
      <c r="N240" s="6">
        <f t="shared" si="25"/>
        <v>33.900000000000006</v>
      </c>
      <c r="O240" s="3">
        <f>_xlfn.XLOOKUP(G240,CPOE!M:M,CPOE!E:E)</f>
        <v>5.5E-2</v>
      </c>
      <c r="P240" s="6">
        <f t="shared" si="26"/>
        <v>38.200000000000003</v>
      </c>
      <c r="Q240" s="6" t="str">
        <f>IF(ISNA(_xlfn.XLOOKUP(H240,G:G,P:P)),"",_xlfn.XLOOKUP(H240,G:G,P:P))</f>
        <v/>
      </c>
      <c r="R240" s="6" t="str">
        <f t="shared" si="30"/>
        <v/>
      </c>
      <c r="S240" s="3">
        <f t="shared" si="27"/>
        <v>5.5E-2</v>
      </c>
      <c r="T240" s="6">
        <f t="shared" si="28"/>
        <v>35.099999999999994</v>
      </c>
      <c r="U240" s="2">
        <f>_xlfn.XLOOKUP(G240,AV!Y:Y,AV!R:R)</f>
        <v>8</v>
      </c>
      <c r="V240" s="2">
        <f>_xlfn.XLOOKUP(G240,AV!Y:Y,AV!L:L)</f>
        <v>5</v>
      </c>
      <c r="W240" s="4">
        <f>V240/(F240/600)</f>
        <v>6.9767441860465116</v>
      </c>
      <c r="X240" s="2">
        <v>23</v>
      </c>
      <c r="Y240" s="6">
        <f>X240/(F240/600)</f>
        <v>32.093023255813954</v>
      </c>
      <c r="Z240" s="6">
        <f t="shared" si="23"/>
        <v>15.6</v>
      </c>
      <c r="AA240">
        <f t="shared" si="29"/>
        <v>339.32580000000002</v>
      </c>
      <c r="AB240" s="7">
        <f>AA240+Y240</f>
        <v>371.41882325581395</v>
      </c>
      <c r="AC240" s="6">
        <f>_xlfn.PERCENTRANK.INC(AB:AB,AB240)*100</f>
        <v>25.3</v>
      </c>
    </row>
    <row r="241" spans="1:29" x14ac:dyDescent="0.2">
      <c r="A241">
        <v>2015</v>
      </c>
      <c r="B241" t="s">
        <v>93</v>
      </c>
      <c r="C241" t="s">
        <v>4</v>
      </c>
      <c r="D241" t="s">
        <v>39</v>
      </c>
      <c r="E241" s="2">
        <v>12</v>
      </c>
      <c r="F241">
        <v>424</v>
      </c>
      <c r="G241" t="str">
        <f>CONCATENATE((A241),"-",LEFT(B241,1),".",RIGHT(B241,LEN(B241)-FIND(" ",B241)))</f>
        <v>2015-M.Mariota</v>
      </c>
      <c r="H241" t="str">
        <f>CONCATENATE((A241-1),"-",LEFT(B241,1),".",RIGHT(B241,LEN(B241)-FIND(" ",B241)))</f>
        <v>2014-M.Mariota</v>
      </c>
      <c r="I241" t="str">
        <f>CONCATENATE((A241+1),"-",LEFT(B241,1),".",RIGHT(B241,LEN(B241)-FIND(" ",B241)))</f>
        <v>2016-M.Mariota</v>
      </c>
      <c r="J241" s="4">
        <v>39</v>
      </c>
      <c r="K241" s="4">
        <f>_xlfn.XLOOKUP(G241,CPOE!M:M,CPOE!K:K)</f>
        <v>0.8</v>
      </c>
      <c r="L241" s="6">
        <f t="shared" si="24"/>
        <v>57.8</v>
      </c>
      <c r="M241" s="3">
        <f>_xlfn.XLOOKUP(G241,CPOE!M:M,CPOE!F:F)</f>
        <v>8.6999999999999994E-2</v>
      </c>
      <c r="N241" s="6">
        <f t="shared" si="25"/>
        <v>49.2</v>
      </c>
      <c r="O241" s="3">
        <f>_xlfn.XLOOKUP(G241,CPOE!M:M,CPOE!E:E)</f>
        <v>8.1000000000000003E-2</v>
      </c>
      <c r="P241" s="6">
        <f t="shared" si="26"/>
        <v>53.5</v>
      </c>
      <c r="Q241" s="6" t="str">
        <f>IF(ISNA(_xlfn.XLOOKUP(H241,G:G,P:P)),"",_xlfn.XLOOKUP(H241,G:G,P:P))</f>
        <v/>
      </c>
      <c r="R241" s="6" t="str">
        <f t="shared" si="30"/>
        <v/>
      </c>
      <c r="S241" s="3">
        <f t="shared" si="27"/>
        <v>0.11583</v>
      </c>
      <c r="T241" s="6">
        <f t="shared" si="28"/>
        <v>67.900000000000006</v>
      </c>
      <c r="U241" s="2">
        <f>_xlfn.XLOOKUP(G241,AV!Y:Y,AV!R:R)</f>
        <v>1</v>
      </c>
      <c r="V241" s="2">
        <f>_xlfn.XLOOKUP(G241,AV!Y:Y,AV!L:L)</f>
        <v>9</v>
      </c>
      <c r="W241" s="4">
        <f>V241/(F241/600)</f>
        <v>12.735849056603774</v>
      </c>
      <c r="X241" s="2">
        <v>255</v>
      </c>
      <c r="Y241" s="6">
        <f>X241/(F241/600)</f>
        <v>360.84905660377359</v>
      </c>
      <c r="Z241" s="6">
        <f t="shared" si="23"/>
        <v>80</v>
      </c>
      <c r="AA241">
        <f t="shared" si="29"/>
        <v>499.73436000000004</v>
      </c>
      <c r="AB241" s="7">
        <f>AA241+Y241</f>
        <v>860.58341660377368</v>
      </c>
      <c r="AC241" s="6">
        <f>_xlfn.PERCENTRANK.INC(AB:AB,AB241)*100</f>
        <v>66.7</v>
      </c>
    </row>
    <row r="242" spans="1:29" x14ac:dyDescent="0.2">
      <c r="A242">
        <v>2015</v>
      </c>
      <c r="B242" t="s">
        <v>94</v>
      </c>
      <c r="C242" t="s">
        <v>4</v>
      </c>
      <c r="D242" t="s">
        <v>9</v>
      </c>
      <c r="E242" s="2">
        <v>11</v>
      </c>
      <c r="F242">
        <v>398</v>
      </c>
      <c r="G242" t="str">
        <f>CONCATENATE((A242),"-",LEFT(B242,1),".",RIGHT(B242,LEN(B242)-FIND(" ",B242)))</f>
        <v>2015-B.Hoyer</v>
      </c>
      <c r="H242" t="str">
        <f>CONCATENATE((A242-1),"-",LEFT(B242,1),".",RIGHT(B242,LEN(B242)-FIND(" ",B242)))</f>
        <v>2014-B.Hoyer</v>
      </c>
      <c r="I242" t="str">
        <f>CONCATENATE((A242+1),"-",LEFT(B242,1),".",RIGHT(B242,LEN(B242)-FIND(" ",B242)))</f>
        <v>2016-B.Hoyer</v>
      </c>
      <c r="J242" s="4">
        <v>56.599999999999994</v>
      </c>
      <c r="K242" s="4">
        <f>_xlfn.XLOOKUP(G242,CPOE!M:M,CPOE!K:K)</f>
        <v>-1.6</v>
      </c>
      <c r="L242" s="6">
        <f t="shared" si="24"/>
        <v>32.800000000000004</v>
      </c>
      <c r="M242" s="3">
        <f>_xlfn.XLOOKUP(G242,CPOE!M:M,CPOE!F:F)</f>
        <v>5.6000000000000001E-2</v>
      </c>
      <c r="N242" s="6">
        <f t="shared" si="25"/>
        <v>39.800000000000004</v>
      </c>
      <c r="O242" s="3">
        <f>_xlfn.XLOOKUP(G242,CPOE!M:M,CPOE!E:E)</f>
        <v>5.6000000000000001E-2</v>
      </c>
      <c r="P242" s="6">
        <f t="shared" si="26"/>
        <v>39.4</v>
      </c>
      <c r="Q242" s="6" t="str">
        <f>IF(ISNA(_xlfn.XLOOKUP(H242,G:G,P:P)),"",_xlfn.XLOOKUP(H242,G:G,P:P))</f>
        <v/>
      </c>
      <c r="R242" s="6" t="str">
        <f t="shared" si="30"/>
        <v/>
      </c>
      <c r="S242" s="3">
        <f t="shared" si="27"/>
        <v>5.6000000000000001E-2</v>
      </c>
      <c r="T242" s="6">
        <f t="shared" si="28"/>
        <v>36.299999999999997</v>
      </c>
      <c r="U242" s="2">
        <f>_xlfn.XLOOKUP(G242,AV!Y:Y,AV!R:R)</f>
        <v>7</v>
      </c>
      <c r="V242" s="2">
        <f>_xlfn.XLOOKUP(G242,AV!Y:Y,AV!L:L)</f>
        <v>7</v>
      </c>
      <c r="W242" s="4">
        <f>V242/(F242/600)</f>
        <v>10.552763819095478</v>
      </c>
      <c r="X242" s="2">
        <v>44</v>
      </c>
      <c r="Y242" s="6">
        <f>X242/(F242/600)</f>
        <v>66.331658291457288</v>
      </c>
      <c r="Z242" s="6">
        <f t="shared" si="23"/>
        <v>28.1</v>
      </c>
      <c r="AA242">
        <f t="shared" si="29"/>
        <v>345.49536000000001</v>
      </c>
      <c r="AB242" s="7">
        <f>AA242+Y242</f>
        <v>411.82701829145731</v>
      </c>
      <c r="AC242" s="6">
        <f>_xlfn.PERCENTRANK.INC(AB:AB,AB242)*100</f>
        <v>28.1</v>
      </c>
    </row>
    <row r="243" spans="1:29" x14ac:dyDescent="0.2">
      <c r="A243">
        <v>2015</v>
      </c>
      <c r="B243" t="s">
        <v>61</v>
      </c>
      <c r="C243" t="s">
        <v>4</v>
      </c>
      <c r="D243" t="s">
        <v>139</v>
      </c>
      <c r="E243" s="2">
        <v>11</v>
      </c>
      <c r="F243">
        <v>356</v>
      </c>
      <c r="G243" t="str">
        <f>CONCATENATE((A243),"-",LEFT(B243,1),".",RIGHT(B243,LEN(B243)-FIND(" ",B243)))</f>
        <v>2015-N.Foles</v>
      </c>
      <c r="H243" t="str">
        <f>CONCATENATE((A243-1),"-",LEFT(B243,1),".",RIGHT(B243,LEN(B243)-FIND(" ",B243)))</f>
        <v>2014-N.Foles</v>
      </c>
      <c r="I243" t="str">
        <f>CONCATENATE((A243+1),"-",LEFT(B243,1),".",RIGHT(B243,LEN(B243)-FIND(" ",B243)))</f>
        <v>2016-N.Foles</v>
      </c>
      <c r="J243" s="4">
        <v>8.9</v>
      </c>
      <c r="K243" s="4">
        <f>_xlfn.XLOOKUP(G243,CPOE!M:M,CPOE!K:K)</f>
        <v>-6.9</v>
      </c>
      <c r="L243" s="6">
        <f t="shared" si="24"/>
        <v>6.2</v>
      </c>
      <c r="M243" s="3">
        <f>_xlfn.XLOOKUP(G243,CPOE!M:M,CPOE!F:F)</f>
        <v>-0.19400000000000001</v>
      </c>
      <c r="N243" s="6">
        <f t="shared" si="25"/>
        <v>3.5000000000000004</v>
      </c>
      <c r="O243" s="3">
        <f>_xlfn.XLOOKUP(G243,CPOE!M:M,CPOE!E:E)</f>
        <v>-1.2999999999999999E-2</v>
      </c>
      <c r="P243" s="6">
        <f t="shared" si="26"/>
        <v>5</v>
      </c>
      <c r="Q243" s="6" t="str">
        <f>IF(ISNA(_xlfn.XLOOKUP(H243,G:G,P:P)),"",_xlfn.XLOOKUP(H243,G:G,P:P))</f>
        <v/>
      </c>
      <c r="R243" s="6" t="str">
        <f t="shared" si="30"/>
        <v/>
      </c>
      <c r="S243" s="3">
        <f t="shared" si="27"/>
        <v>-1.2999999999999999E-2</v>
      </c>
      <c r="T243" s="6">
        <f t="shared" si="28"/>
        <v>5.8000000000000007</v>
      </c>
      <c r="U243" s="2">
        <f>_xlfn.XLOOKUP(G243,AV!Y:Y,AV!R:R)</f>
        <v>4</v>
      </c>
      <c r="V243" s="2">
        <f>_xlfn.XLOOKUP(G243,AV!Y:Y,AV!L:L)</f>
        <v>3</v>
      </c>
      <c r="W243" s="4">
        <f>V243/(F243/600)</f>
        <v>5.0561797752808983</v>
      </c>
      <c r="X243" s="2">
        <v>20</v>
      </c>
      <c r="Y243" s="6">
        <f>X243/(F243/600)</f>
        <v>33.707865168539321</v>
      </c>
      <c r="Z243" s="6">
        <f t="shared" si="23"/>
        <v>16.7</v>
      </c>
      <c r="AA243">
        <f t="shared" si="29"/>
        <v>-80.204279999999997</v>
      </c>
      <c r="AB243" s="7">
        <f>AA243+Y243</f>
        <v>-46.496414831460676</v>
      </c>
      <c r="AC243" s="6">
        <f>_xlfn.PERCENTRANK.INC(AB:AB,AB243)*100</f>
        <v>2.2999999999999998</v>
      </c>
    </row>
    <row r="244" spans="1:29" x14ac:dyDescent="0.2">
      <c r="A244">
        <v>2015</v>
      </c>
      <c r="B244" t="s">
        <v>140</v>
      </c>
      <c r="C244" t="s">
        <v>4</v>
      </c>
      <c r="D244" t="s">
        <v>45</v>
      </c>
      <c r="E244" s="2">
        <v>10</v>
      </c>
      <c r="F244">
        <v>347</v>
      </c>
      <c r="G244" t="str">
        <f>CONCATENATE((A244),"-",LEFT(B244,1),".",RIGHT(B244,LEN(B244)-FIND(" ",B244)))</f>
        <v>2015-P.Manning</v>
      </c>
      <c r="H244" t="str">
        <f>CONCATENATE((A244-1),"-",LEFT(B244,1),".",RIGHT(B244,LEN(B244)-FIND(" ",B244)))</f>
        <v>2014-P.Manning</v>
      </c>
      <c r="I244" t="str">
        <f>CONCATENATE((A244+1),"-",LEFT(B244,1),".",RIGHT(B244,LEN(B244)-FIND(" ",B244)))</f>
        <v>2016-P.Manning</v>
      </c>
      <c r="J244" s="4">
        <v>2.7</v>
      </c>
      <c r="K244" s="4">
        <f>_xlfn.XLOOKUP(G244,CPOE!M:M,CPOE!K:K)</f>
        <v>-2.4</v>
      </c>
      <c r="L244" s="6">
        <f t="shared" si="24"/>
        <v>26.5</v>
      </c>
      <c r="M244" s="3">
        <f>_xlfn.XLOOKUP(G244,CPOE!M:M,CPOE!F:F)</f>
        <v>-4.2000000000000003E-2</v>
      </c>
      <c r="N244" s="6">
        <f t="shared" si="25"/>
        <v>16.7</v>
      </c>
      <c r="O244" s="3">
        <f>_xlfn.XLOOKUP(G244,CPOE!M:M,CPOE!E:E)</f>
        <v>0.02</v>
      </c>
      <c r="P244" s="6">
        <f t="shared" si="26"/>
        <v>17.899999999999999</v>
      </c>
      <c r="Q244" s="6" t="str">
        <f>IF(ISNA(_xlfn.XLOOKUP(H244,G:G,P:P)),"",_xlfn.XLOOKUP(H244,G:G,P:P))</f>
        <v/>
      </c>
      <c r="R244" s="6" t="str">
        <f t="shared" si="30"/>
        <v/>
      </c>
      <c r="S244" s="3">
        <f t="shared" si="27"/>
        <v>0.02</v>
      </c>
      <c r="T244" s="6">
        <f t="shared" si="28"/>
        <v>16.7</v>
      </c>
      <c r="U244" s="2">
        <f>_xlfn.XLOOKUP(G244,AV!Y:Y,AV!R:R)</f>
        <v>17</v>
      </c>
      <c r="V244" s="2">
        <f>_xlfn.XLOOKUP(G244,AV!Y:Y,AV!L:L)</f>
        <v>2</v>
      </c>
      <c r="W244" s="4">
        <f>V244/(F244/600)</f>
        <v>3.4582132564841497</v>
      </c>
      <c r="X244" s="2">
        <v>-6</v>
      </c>
      <c r="Y244" s="6">
        <f>X244/(F244/600)</f>
        <v>-10.374639769452449</v>
      </c>
      <c r="Z244" s="6">
        <f t="shared" si="23"/>
        <v>0.3</v>
      </c>
      <c r="AA244">
        <f t="shared" si="29"/>
        <v>123.39120000000001</v>
      </c>
      <c r="AB244" s="7">
        <f>AA244+Y244</f>
        <v>113.01656023054757</v>
      </c>
      <c r="AC244" s="6">
        <f>_xlfn.PERCENTRANK.INC(AB:AB,AB244)*100</f>
        <v>8.2000000000000011</v>
      </c>
    </row>
    <row r="245" spans="1:29" x14ac:dyDescent="0.2">
      <c r="A245">
        <v>2015</v>
      </c>
      <c r="B245" t="s">
        <v>121</v>
      </c>
      <c r="C245" t="s">
        <v>4</v>
      </c>
      <c r="D245" t="s">
        <v>33</v>
      </c>
      <c r="E245" s="2">
        <v>7</v>
      </c>
      <c r="F245">
        <v>333</v>
      </c>
      <c r="G245" t="str">
        <f>CONCATENATE((A245),"-",LEFT(B245,1),".",RIGHT(B245,LEN(B245)-FIND(" ",B245)))</f>
        <v>2015-A.Luck</v>
      </c>
      <c r="H245" t="str">
        <f>CONCATENATE((A245-1),"-",LEFT(B245,1),".",RIGHT(B245,LEN(B245)-FIND(" ",B245)))</f>
        <v>2014-A.Luck</v>
      </c>
      <c r="I245" t="str">
        <f>CONCATENATE((A245+1),"-",LEFT(B245,1),".",RIGHT(B245,LEN(B245)-FIND(" ",B245)))</f>
        <v>2016-A.Luck</v>
      </c>
      <c r="J245" s="4">
        <v>27.3</v>
      </c>
      <c r="K245" s="4">
        <f>_xlfn.XLOOKUP(G245,CPOE!M:M,CPOE!K:K)</f>
        <v>-4.2</v>
      </c>
      <c r="L245" s="6">
        <f t="shared" si="24"/>
        <v>15.6</v>
      </c>
      <c r="M245" s="3">
        <f>_xlfn.XLOOKUP(G245,CPOE!M:M,CPOE!F:F)</f>
        <v>-3.0000000000000001E-3</v>
      </c>
      <c r="N245" s="6">
        <f t="shared" si="25"/>
        <v>26.5</v>
      </c>
      <c r="O245" s="3">
        <f>_xlfn.XLOOKUP(G245,CPOE!M:M,CPOE!E:E)</f>
        <v>2.1000000000000001E-2</v>
      </c>
      <c r="P245" s="6">
        <f t="shared" si="26"/>
        <v>19.100000000000001</v>
      </c>
      <c r="Q245" s="6" t="str">
        <f>IF(ISNA(_xlfn.XLOOKUP(H245,G:G,P:P)),"",_xlfn.XLOOKUP(H245,G:G,P:P))</f>
        <v/>
      </c>
      <c r="R245" s="6" t="str">
        <f t="shared" si="30"/>
        <v/>
      </c>
      <c r="S245" s="3">
        <f t="shared" si="27"/>
        <v>2.1000000000000001E-2</v>
      </c>
      <c r="T245" s="6">
        <f t="shared" si="28"/>
        <v>17.5</v>
      </c>
      <c r="U245" s="2">
        <f>_xlfn.XLOOKUP(G245,AV!Y:Y,AV!R:R)</f>
        <v>4</v>
      </c>
      <c r="V245" s="2">
        <f>_xlfn.XLOOKUP(G245,AV!Y:Y,AV!L:L)</f>
        <v>4</v>
      </c>
      <c r="W245" s="4">
        <f>V245/(F245/600)</f>
        <v>7.2072072072072064</v>
      </c>
      <c r="X245" s="2">
        <v>196</v>
      </c>
      <c r="Y245" s="6">
        <f>X245/(F245/600)</f>
        <v>353.15315315315314</v>
      </c>
      <c r="Z245" s="6">
        <f t="shared" si="23"/>
        <v>78.900000000000006</v>
      </c>
      <c r="AA245">
        <f t="shared" si="29"/>
        <v>129.56076000000002</v>
      </c>
      <c r="AB245" s="7">
        <f>AA245+Y245</f>
        <v>482.71391315315316</v>
      </c>
      <c r="AC245" s="6">
        <f>_xlfn.PERCENTRANK.INC(AB:AB,AB245)*100</f>
        <v>32.800000000000004</v>
      </c>
    </row>
    <row r="246" spans="1:29" x14ac:dyDescent="0.2">
      <c r="A246">
        <v>2015</v>
      </c>
      <c r="B246" t="s">
        <v>97</v>
      </c>
      <c r="C246" t="s">
        <v>4</v>
      </c>
      <c r="D246" t="s">
        <v>60</v>
      </c>
      <c r="E246" s="2">
        <v>8</v>
      </c>
      <c r="F246">
        <v>330</v>
      </c>
      <c r="G246" t="str">
        <f>CONCATENATE((A246),"-",LEFT(B246,1),".",RIGHT(B246,LEN(B246)-FIND(" ",B246)))</f>
        <v>2015-B.Gabbert</v>
      </c>
      <c r="H246" t="str">
        <f>CONCATENATE((A246-1),"-",LEFT(B246,1),".",RIGHT(B246,LEN(B246)-FIND(" ",B246)))</f>
        <v>2014-B.Gabbert</v>
      </c>
      <c r="I246" t="str">
        <f>CONCATENATE((A246+1),"-",LEFT(B246,1),".",RIGHT(B246,LEN(B246)-FIND(" ",B246)))</f>
        <v>2016-B.Gabbert</v>
      </c>
      <c r="J246" s="4">
        <v>44.5</v>
      </c>
      <c r="K246" s="4">
        <f>_xlfn.XLOOKUP(G246,CPOE!M:M,CPOE!K:K)</f>
        <v>-1.8</v>
      </c>
      <c r="L246" s="6">
        <f t="shared" si="24"/>
        <v>31.2</v>
      </c>
      <c r="M246" s="3">
        <f>_xlfn.XLOOKUP(G246,CPOE!M:M,CPOE!F:F)</f>
        <v>-0.05</v>
      </c>
      <c r="N246" s="6">
        <f t="shared" si="25"/>
        <v>16</v>
      </c>
      <c r="O246" s="3">
        <f>_xlfn.XLOOKUP(G246,CPOE!M:M,CPOE!E:E)</f>
        <v>2.1999999999999999E-2</v>
      </c>
      <c r="P246" s="6">
        <f t="shared" si="26"/>
        <v>19.900000000000002</v>
      </c>
      <c r="Q246" s="6" t="str">
        <f>IF(ISNA(_xlfn.XLOOKUP(H246,G:G,P:P)),"",_xlfn.XLOOKUP(H246,G:G,P:P))</f>
        <v/>
      </c>
      <c r="R246" s="6" t="str">
        <f t="shared" si="30"/>
        <v/>
      </c>
      <c r="S246" s="3">
        <f t="shared" si="27"/>
        <v>2.1999999999999999E-2</v>
      </c>
      <c r="T246" s="6">
        <f t="shared" si="28"/>
        <v>18.3</v>
      </c>
      <c r="U246" s="2">
        <f>_xlfn.XLOOKUP(G246,AV!Y:Y,AV!R:R)</f>
        <v>5</v>
      </c>
      <c r="V246" s="2">
        <f>_xlfn.XLOOKUP(G246,AV!Y:Y,AV!L:L)</f>
        <v>5</v>
      </c>
      <c r="W246" s="4">
        <f>V246/(F246/600)</f>
        <v>9.0909090909090899</v>
      </c>
      <c r="X246" s="2">
        <v>185</v>
      </c>
      <c r="Y246" s="6">
        <f>X246/(F246/600)</f>
        <v>336.36363636363632</v>
      </c>
      <c r="Z246" s="6">
        <f t="shared" si="23"/>
        <v>77.7</v>
      </c>
      <c r="AA246">
        <f t="shared" si="29"/>
        <v>135.73032000000001</v>
      </c>
      <c r="AB246" s="7">
        <f>AA246+Y246</f>
        <v>472.09395636363632</v>
      </c>
      <c r="AC246" s="6">
        <f>_xlfn.PERCENTRANK.INC(AB:AB,AB246)*100</f>
        <v>32.4</v>
      </c>
    </row>
    <row r="247" spans="1:29" x14ac:dyDescent="0.2">
      <c r="A247">
        <v>2015</v>
      </c>
      <c r="B247" t="s">
        <v>125</v>
      </c>
      <c r="C247" t="s">
        <v>4</v>
      </c>
      <c r="D247" t="s">
        <v>37</v>
      </c>
      <c r="E247" s="2">
        <v>8</v>
      </c>
      <c r="F247">
        <v>327</v>
      </c>
      <c r="G247" t="str">
        <f>CONCATENATE((A247),"-",LEFT(B247,1),".",RIGHT(B247,LEN(B247)-FIND(" ",B247)))</f>
        <v>2015-J.McCown</v>
      </c>
      <c r="H247" t="str">
        <f>CONCATENATE((A247-1),"-",LEFT(B247,1),".",RIGHT(B247,LEN(B247)-FIND(" ",B247)))</f>
        <v>2014-J.McCown</v>
      </c>
      <c r="I247" t="str">
        <f>CONCATENATE((A247+1),"-",LEFT(B247,1),".",RIGHT(B247,LEN(B247)-FIND(" ",B247)))</f>
        <v>2016-J.McCown</v>
      </c>
      <c r="J247" s="4">
        <v>46.400000000000006</v>
      </c>
      <c r="K247" s="4">
        <f>_xlfn.XLOOKUP(G247,CPOE!M:M,CPOE!K:K)</f>
        <v>0.7</v>
      </c>
      <c r="L247" s="6">
        <f t="shared" si="24"/>
        <v>56.2</v>
      </c>
      <c r="M247" s="3">
        <f>_xlfn.XLOOKUP(G247,CPOE!M:M,CPOE!F:F)</f>
        <v>0.111</v>
      </c>
      <c r="N247" s="6">
        <f t="shared" si="25"/>
        <v>57.8</v>
      </c>
      <c r="O247" s="3">
        <f>_xlfn.XLOOKUP(G247,CPOE!M:M,CPOE!E:E)</f>
        <v>8.8999999999999996E-2</v>
      </c>
      <c r="P247" s="6">
        <f t="shared" si="26"/>
        <v>56.999999999999993</v>
      </c>
      <c r="Q247" s="6" t="str">
        <f>IF(ISNA(_xlfn.XLOOKUP(H247,G:G,P:P)),"",_xlfn.XLOOKUP(H247,G:G,P:P))</f>
        <v/>
      </c>
      <c r="R247" s="6" t="str">
        <f t="shared" si="30"/>
        <v/>
      </c>
      <c r="S247" s="3">
        <f t="shared" si="27"/>
        <v>8.8999999999999996E-2</v>
      </c>
      <c r="T247" s="6">
        <f t="shared" si="28"/>
        <v>55.400000000000006</v>
      </c>
      <c r="U247" s="2">
        <f>_xlfn.XLOOKUP(G247,AV!Y:Y,AV!R:R)</f>
        <v>13</v>
      </c>
      <c r="V247" s="2">
        <f>_xlfn.XLOOKUP(G247,AV!Y:Y,AV!L:L)</f>
        <v>5</v>
      </c>
      <c r="W247" s="4">
        <f>V247/(F247/600)</f>
        <v>9.1743119266055047</v>
      </c>
      <c r="X247" s="2">
        <v>98</v>
      </c>
      <c r="Y247" s="6">
        <f>X247/(F247/600)</f>
        <v>179.81651376146789</v>
      </c>
      <c r="Z247" s="6">
        <f t="shared" si="23"/>
        <v>53.5</v>
      </c>
      <c r="AA247">
        <f t="shared" si="29"/>
        <v>549.09083999999996</v>
      </c>
      <c r="AB247" s="7">
        <f>AA247+Y247</f>
        <v>728.9073537614679</v>
      </c>
      <c r="AC247" s="6">
        <f>_xlfn.PERCENTRANK.INC(AB:AB,AB247)*100</f>
        <v>52.7</v>
      </c>
    </row>
    <row r="248" spans="1:29" x14ac:dyDescent="0.2">
      <c r="A248">
        <v>2015</v>
      </c>
      <c r="B248" t="s">
        <v>123</v>
      </c>
      <c r="C248" t="s">
        <v>4</v>
      </c>
      <c r="D248" t="s">
        <v>45</v>
      </c>
      <c r="E248" s="2">
        <v>8</v>
      </c>
      <c r="F248">
        <v>310</v>
      </c>
      <c r="G248" t="str">
        <f>CONCATENATE((A248),"-",LEFT(B248,1),".",RIGHT(B248,LEN(B248)-FIND(" ",B248)))</f>
        <v>2015-B.Osweiler</v>
      </c>
      <c r="H248" t="str">
        <f>CONCATENATE((A248-1),"-",LEFT(B248,1),".",RIGHT(B248,LEN(B248)-FIND(" ",B248)))</f>
        <v>2014-B.Osweiler</v>
      </c>
      <c r="I248" t="str">
        <f>CONCATENATE((A248+1),"-",LEFT(B248,1),".",RIGHT(B248,LEN(B248)-FIND(" ",B248)))</f>
        <v>2016-B.Osweiler</v>
      </c>
      <c r="J248" s="4">
        <v>41.4</v>
      </c>
      <c r="K248" s="4">
        <f>_xlfn.XLOOKUP(G248,CPOE!M:M,CPOE!K:K)</f>
        <v>-1.2</v>
      </c>
      <c r="L248" s="6">
        <f t="shared" si="24"/>
        <v>36.299999999999997</v>
      </c>
      <c r="M248" s="3">
        <f>_xlfn.XLOOKUP(G248,CPOE!M:M,CPOE!F:F)</f>
        <v>4.7E-2</v>
      </c>
      <c r="N248" s="6">
        <f t="shared" si="25"/>
        <v>38.200000000000003</v>
      </c>
      <c r="O248" s="3">
        <f>_xlfn.XLOOKUP(G248,CPOE!M:M,CPOE!E:E)</f>
        <v>5.5E-2</v>
      </c>
      <c r="P248" s="6">
        <f t="shared" si="26"/>
        <v>38.200000000000003</v>
      </c>
      <c r="Q248" s="6" t="str">
        <f>IF(ISNA(_xlfn.XLOOKUP(H248,G:G,P:P)),"",_xlfn.XLOOKUP(H248,G:G,P:P))</f>
        <v/>
      </c>
      <c r="R248" s="6" t="str">
        <f t="shared" si="30"/>
        <v/>
      </c>
      <c r="S248" s="3">
        <f t="shared" si="27"/>
        <v>5.5E-2</v>
      </c>
      <c r="T248" s="6">
        <f t="shared" si="28"/>
        <v>35.099999999999994</v>
      </c>
      <c r="U248" s="2">
        <f>_xlfn.XLOOKUP(G248,AV!Y:Y,AV!R:R)</f>
        <v>4</v>
      </c>
      <c r="V248" s="2">
        <f>_xlfn.XLOOKUP(G248,AV!Y:Y,AV!L:L)</f>
        <v>5</v>
      </c>
      <c r="W248" s="4">
        <f>V248/(F248/600)</f>
        <v>9.6774193548387082</v>
      </c>
      <c r="X248" s="2">
        <v>61</v>
      </c>
      <c r="Y248" s="6">
        <f>X248/(F248/600)</f>
        <v>118.06451612903224</v>
      </c>
      <c r="Z248" s="6">
        <f t="shared" si="23"/>
        <v>42.1</v>
      </c>
      <c r="AA248">
        <f t="shared" si="29"/>
        <v>339.32580000000002</v>
      </c>
      <c r="AB248" s="7">
        <f>AA248+Y248</f>
        <v>457.39031612903227</v>
      </c>
      <c r="AC248" s="6">
        <f>_xlfn.PERCENTRANK.INC(AB:AB,AB248)*100</f>
        <v>30.4</v>
      </c>
    </row>
    <row r="249" spans="1:29" x14ac:dyDescent="0.2">
      <c r="A249">
        <v>2015</v>
      </c>
      <c r="B249" t="s">
        <v>138</v>
      </c>
      <c r="C249" t="s">
        <v>4</v>
      </c>
      <c r="D249" t="s">
        <v>60</v>
      </c>
      <c r="E249" s="2">
        <v>9</v>
      </c>
      <c r="F249">
        <v>295</v>
      </c>
      <c r="G249" t="str">
        <f>CONCATENATE((A249),"-",LEFT(B249,1),".",RIGHT(B249,LEN(B249)-FIND(" ",B249)))</f>
        <v>2015-C.Kaepernick</v>
      </c>
      <c r="H249" t="str">
        <f>CONCATENATE((A249-1),"-",LEFT(B249,1),".",RIGHT(B249,LEN(B249)-FIND(" ",B249)))</f>
        <v>2014-C.Kaepernick</v>
      </c>
      <c r="I249" t="str">
        <f>CONCATENATE((A249+1),"-",LEFT(B249,1),".",RIGHT(B249,LEN(B249)-FIND(" ",B249)))</f>
        <v>2016-C.Kaepernick</v>
      </c>
      <c r="J249" s="4">
        <v>30</v>
      </c>
      <c r="K249" s="4">
        <f>_xlfn.XLOOKUP(G249,CPOE!M:M,CPOE!K:K)</f>
        <v>-5.2</v>
      </c>
      <c r="L249" s="6">
        <f t="shared" si="24"/>
        <v>12.1</v>
      </c>
      <c r="M249" s="3">
        <f>_xlfn.XLOOKUP(G249,CPOE!M:M,CPOE!F:F)</f>
        <v>-2.7E-2</v>
      </c>
      <c r="N249" s="6">
        <f t="shared" si="25"/>
        <v>20.7</v>
      </c>
      <c r="O249" s="3">
        <f>_xlfn.XLOOKUP(G249,CPOE!M:M,CPOE!E:E)</f>
        <v>8.0000000000000002E-3</v>
      </c>
      <c r="P249" s="6">
        <f t="shared" si="26"/>
        <v>11.700000000000001</v>
      </c>
      <c r="Q249" s="6" t="str">
        <f>IF(ISNA(_xlfn.XLOOKUP(H249,G:G,P:P)),"",_xlfn.XLOOKUP(H249,G:G,P:P))</f>
        <v/>
      </c>
      <c r="R249" s="6" t="str">
        <f t="shared" si="30"/>
        <v/>
      </c>
      <c r="S249" s="3">
        <f t="shared" si="27"/>
        <v>8.0000000000000002E-3</v>
      </c>
      <c r="T249" s="6">
        <f t="shared" si="28"/>
        <v>11.700000000000001</v>
      </c>
      <c r="U249" s="2">
        <f>_xlfn.XLOOKUP(G249,AV!Y:Y,AV!R:R)</f>
        <v>5</v>
      </c>
      <c r="V249" s="2">
        <f>_xlfn.XLOOKUP(G249,AV!Y:Y,AV!L:L)</f>
        <v>4</v>
      </c>
      <c r="W249" s="4">
        <f>V249/(F249/600)</f>
        <v>8.1355932203389827</v>
      </c>
      <c r="X249" s="2">
        <v>258</v>
      </c>
      <c r="Y249" s="6">
        <f>X249/(F249/600)</f>
        <v>524.74576271186447</v>
      </c>
      <c r="Z249" s="6">
        <f t="shared" si="23"/>
        <v>90.600000000000009</v>
      </c>
      <c r="AA249">
        <f t="shared" si="29"/>
        <v>49.356480000000005</v>
      </c>
      <c r="AB249" s="7">
        <f>AA249+Y249</f>
        <v>574.10224271186451</v>
      </c>
      <c r="AC249" s="6">
        <f>_xlfn.PERCENTRANK.INC(AB:AB,AB249)*100</f>
        <v>42.1</v>
      </c>
    </row>
    <row r="250" spans="1:29" x14ac:dyDescent="0.2">
      <c r="A250">
        <v>2015</v>
      </c>
      <c r="B250" t="s">
        <v>141</v>
      </c>
      <c r="C250" t="s">
        <v>4</v>
      </c>
      <c r="D250" t="s">
        <v>33</v>
      </c>
      <c r="E250" s="2">
        <v>8</v>
      </c>
      <c r="F250">
        <v>278</v>
      </c>
      <c r="G250" t="str">
        <f>CONCATENATE((A250),"-",LEFT(B250,1),".",RIGHT(B250,LEN(B250)-FIND(" ",B250)))</f>
        <v>2015-M.Hasselbeck</v>
      </c>
      <c r="H250" t="str">
        <f>CONCATENATE((A250-1),"-",LEFT(B250,1),".",RIGHT(B250,LEN(B250)-FIND(" ",B250)))</f>
        <v>2014-M.Hasselbeck</v>
      </c>
      <c r="I250" t="str">
        <f>CONCATENATE((A250+1),"-",LEFT(B250,1),".",RIGHT(B250,LEN(B250)-FIND(" ",B250)))</f>
        <v>2016-M.Hasselbeck</v>
      </c>
      <c r="J250" s="4">
        <v>22.6</v>
      </c>
      <c r="K250" s="4">
        <f>_xlfn.XLOOKUP(G250,CPOE!M:M,CPOE!K:K)</f>
        <v>-2.2999999999999998</v>
      </c>
      <c r="L250" s="6">
        <f t="shared" si="24"/>
        <v>27.700000000000003</v>
      </c>
      <c r="M250" s="3">
        <f>_xlfn.XLOOKUP(G250,CPOE!M:M,CPOE!F:F)</f>
        <v>5.8999999999999997E-2</v>
      </c>
      <c r="N250" s="6">
        <f t="shared" si="25"/>
        <v>41.4</v>
      </c>
      <c r="O250" s="3">
        <f>_xlfn.XLOOKUP(G250,CPOE!M:M,CPOE!E:E)</f>
        <v>5.2999999999999999E-2</v>
      </c>
      <c r="P250" s="6">
        <f t="shared" si="26"/>
        <v>37.5</v>
      </c>
      <c r="Q250" s="6" t="str">
        <f>IF(ISNA(_xlfn.XLOOKUP(H250,G:G,P:P)),"",_xlfn.XLOOKUP(H250,G:G,P:P))</f>
        <v/>
      </c>
      <c r="R250" s="6" t="str">
        <f t="shared" si="30"/>
        <v/>
      </c>
      <c r="S250" s="3">
        <f t="shared" si="27"/>
        <v>5.2999999999999999E-2</v>
      </c>
      <c r="T250" s="6">
        <f t="shared" si="28"/>
        <v>34.300000000000004</v>
      </c>
      <c r="U250" s="2">
        <f>_xlfn.XLOOKUP(G250,AV!Y:Y,AV!R:R)</f>
        <v>17</v>
      </c>
      <c r="V250" s="2">
        <f>_xlfn.XLOOKUP(G250,AV!Y:Y,AV!L:L)</f>
        <v>4</v>
      </c>
      <c r="W250" s="4">
        <f>V250/(F250/600)</f>
        <v>8.6330935251798557</v>
      </c>
      <c r="X250" s="2">
        <v>15</v>
      </c>
      <c r="Y250" s="6">
        <f>X250/(F250/600)</f>
        <v>32.374100719424462</v>
      </c>
      <c r="Z250" s="6">
        <f t="shared" si="23"/>
        <v>16</v>
      </c>
      <c r="AA250">
        <f t="shared" si="29"/>
        <v>326.98668000000004</v>
      </c>
      <c r="AB250" s="7">
        <f>AA250+Y250</f>
        <v>359.3607807194245</v>
      </c>
      <c r="AC250" s="6">
        <f>_xlfn.PERCENTRANK.INC(AB:AB,AB250)*100</f>
        <v>22.2</v>
      </c>
    </row>
    <row r="251" spans="1:29" x14ac:dyDescent="0.2">
      <c r="A251">
        <v>2015</v>
      </c>
      <c r="B251" t="s">
        <v>142</v>
      </c>
      <c r="C251" t="s">
        <v>4</v>
      </c>
      <c r="D251" t="s">
        <v>37</v>
      </c>
      <c r="E251" s="2">
        <v>9</v>
      </c>
      <c r="F251">
        <v>269</v>
      </c>
      <c r="G251" t="str">
        <f>CONCATENATE((A251),"-",LEFT(B251,1),".",RIGHT(B251,LEN(B251)-FIND(" ",B251)))</f>
        <v>2015-J.Manziel</v>
      </c>
      <c r="H251" t="str">
        <f>CONCATENATE((A251-1),"-",LEFT(B251,1),".",RIGHT(B251,LEN(B251)-FIND(" ",B251)))</f>
        <v>2014-J.Manziel</v>
      </c>
      <c r="I251" t="str">
        <f>CONCATENATE((A251+1),"-",LEFT(B251,1),".",RIGHT(B251,LEN(B251)-FIND(" ",B251)))</f>
        <v>2016-J.Manziel</v>
      </c>
      <c r="J251" s="4">
        <v>17.899999999999999</v>
      </c>
      <c r="K251" s="4">
        <f>_xlfn.XLOOKUP(G251,CPOE!M:M,CPOE!K:K)</f>
        <v>-2.6</v>
      </c>
      <c r="L251" s="6">
        <f t="shared" si="24"/>
        <v>25</v>
      </c>
      <c r="M251" s="3">
        <f>_xlfn.XLOOKUP(G251,CPOE!M:M,CPOE!F:F)</f>
        <v>-8.0000000000000002E-3</v>
      </c>
      <c r="N251" s="6">
        <f t="shared" si="25"/>
        <v>25</v>
      </c>
      <c r="O251" s="3">
        <f>_xlfn.XLOOKUP(G251,CPOE!M:M,CPOE!E:E)</f>
        <v>2.9000000000000001E-2</v>
      </c>
      <c r="P251" s="6">
        <f t="shared" si="26"/>
        <v>23.799999999999997</v>
      </c>
      <c r="Q251" s="6" t="str">
        <f>IF(ISNA(_xlfn.XLOOKUP(H251,G:G,P:P)),"",_xlfn.XLOOKUP(H251,G:G,P:P))</f>
        <v/>
      </c>
      <c r="R251" s="6" t="str">
        <f t="shared" si="30"/>
        <v/>
      </c>
      <c r="S251" s="3">
        <f t="shared" si="27"/>
        <v>4.147E-2</v>
      </c>
      <c r="T251" s="6">
        <f t="shared" si="28"/>
        <v>30</v>
      </c>
      <c r="U251" s="2">
        <f>_xlfn.XLOOKUP(G251,AV!Y:Y,AV!R:R)</f>
        <v>2</v>
      </c>
      <c r="V251" s="2">
        <f>_xlfn.XLOOKUP(G251,AV!Y:Y,AV!L:L)</f>
        <v>4</v>
      </c>
      <c r="W251" s="4">
        <f>V251/(F251/600)</f>
        <v>8.921933085501859</v>
      </c>
      <c r="X251" s="2">
        <v>231</v>
      </c>
      <c r="Y251" s="6">
        <f>X251/(F251/600)</f>
        <v>515.24163568773236</v>
      </c>
      <c r="Z251" s="6">
        <f t="shared" si="23"/>
        <v>89.4</v>
      </c>
      <c r="AA251">
        <f t="shared" si="29"/>
        <v>178.91724000000002</v>
      </c>
      <c r="AB251" s="7">
        <f>AA251+Y251</f>
        <v>694.15887568773235</v>
      </c>
      <c r="AC251" s="6">
        <f>_xlfn.PERCENTRANK.INC(AB:AB,AB251)*100</f>
        <v>50.7</v>
      </c>
    </row>
    <row r="252" spans="1:29" x14ac:dyDescent="0.2">
      <c r="A252">
        <v>2015</v>
      </c>
      <c r="B252" t="s">
        <v>145</v>
      </c>
      <c r="C252" t="s">
        <v>4</v>
      </c>
      <c r="D252" t="s">
        <v>39</v>
      </c>
      <c r="E252" s="2">
        <v>7</v>
      </c>
      <c r="F252">
        <v>181</v>
      </c>
      <c r="G252" t="str">
        <f>CONCATENATE((A252),"-",LEFT(B252,1),".",RIGHT(B252,LEN(B252)-FIND(" ",B252)))</f>
        <v>2015-Z.Mettenberger</v>
      </c>
      <c r="H252" t="str">
        <f>CONCATENATE((A252-1),"-",LEFT(B252,1),".",RIGHT(B252,LEN(B252)-FIND(" ",B252)))</f>
        <v>2014-Z.Mettenberger</v>
      </c>
      <c r="I252" t="str">
        <f>CONCATENATE((A252+1),"-",LEFT(B252,1),".",RIGHT(B252,LEN(B252)-FIND(" ",B252)))</f>
        <v>2016-Z.Mettenberger</v>
      </c>
      <c r="J252" s="4">
        <v>6.6000000000000005</v>
      </c>
      <c r="K252" s="4">
        <f>_xlfn.XLOOKUP(G252,CPOE!M:M,CPOE!K:K)</f>
        <v>-2.4</v>
      </c>
      <c r="L252" s="6">
        <f t="shared" si="24"/>
        <v>26.5</v>
      </c>
      <c r="M252" s="3">
        <f>_xlfn.XLOOKUP(G252,CPOE!M:M,CPOE!F:F)</f>
        <v>-0.30299999999999999</v>
      </c>
      <c r="N252" s="6">
        <f t="shared" si="25"/>
        <v>0.70000000000000007</v>
      </c>
      <c r="O252" s="3">
        <f>_xlfn.XLOOKUP(G252,CPOE!M:M,CPOE!E:E)</f>
        <v>1.7000000000000001E-2</v>
      </c>
      <c r="P252" s="6">
        <f t="shared" si="26"/>
        <v>16</v>
      </c>
      <c r="Q252" s="6" t="str">
        <f>IF(ISNA(_xlfn.XLOOKUP(H252,G:G,P:P)),"",_xlfn.XLOOKUP(H252,G:G,P:P))</f>
        <v/>
      </c>
      <c r="R252" s="6" t="str">
        <f t="shared" si="30"/>
        <v/>
      </c>
      <c r="S252" s="3">
        <f t="shared" si="27"/>
        <v>2.4310000000000002E-2</v>
      </c>
      <c r="T252" s="6">
        <f t="shared" si="28"/>
        <v>19.5</v>
      </c>
      <c r="U252" s="2">
        <f>_xlfn.XLOOKUP(G252,AV!Y:Y,AV!R:R)</f>
        <v>2</v>
      </c>
      <c r="V252" s="2">
        <f>_xlfn.XLOOKUP(G252,AV!Y:Y,AV!L:L)</f>
        <v>-2</v>
      </c>
      <c r="W252" s="4">
        <f>V252/(F252/600)</f>
        <v>-6.6298342541436455</v>
      </c>
      <c r="X252" s="2">
        <v>8</v>
      </c>
      <c r="Y252" s="6">
        <f>X252/(F252/600)</f>
        <v>26.519337016574582</v>
      </c>
      <c r="Z252" s="6">
        <f t="shared" si="23"/>
        <v>13.200000000000001</v>
      </c>
      <c r="AA252">
        <f t="shared" si="29"/>
        <v>104.88252000000001</v>
      </c>
      <c r="AB252" s="7">
        <f>AA252+Y252</f>
        <v>131.40185701657458</v>
      </c>
      <c r="AC252" s="6">
        <f>_xlfn.PERCENTRANK.INC(AB:AB,AB252)*100</f>
        <v>8.9</v>
      </c>
    </row>
    <row r="253" spans="1:29" x14ac:dyDescent="0.2">
      <c r="A253">
        <v>2015</v>
      </c>
      <c r="B253" t="s">
        <v>112</v>
      </c>
      <c r="C253" t="s">
        <v>4</v>
      </c>
      <c r="D253" t="s">
        <v>49</v>
      </c>
      <c r="E253" s="2">
        <v>6</v>
      </c>
      <c r="F253">
        <v>139</v>
      </c>
      <c r="G253" t="str">
        <f>CONCATENATE((A253),"-",LEFT(B253,1),".",RIGHT(B253,LEN(B253)-FIND(" ",B253)))</f>
        <v>2015-A.McCarron</v>
      </c>
      <c r="H253" t="str">
        <f>CONCATENATE((A253-1),"-",LEFT(B253,1),".",RIGHT(B253,LEN(B253)-FIND(" ",B253)))</f>
        <v>2014-A.McCarron</v>
      </c>
      <c r="I253" t="str">
        <f>CONCATENATE((A253+1),"-",LEFT(B253,1),".",RIGHT(B253,LEN(B253)-FIND(" ",B253)))</f>
        <v>2016-A.McCarron</v>
      </c>
      <c r="J253" s="4">
        <v>91.4</v>
      </c>
      <c r="K253" s="4">
        <f>_xlfn.XLOOKUP(G253,CPOE!M:M,CPOE!K:K)</f>
        <v>6.9</v>
      </c>
      <c r="L253" s="6">
        <f t="shared" si="24"/>
        <v>97.6</v>
      </c>
      <c r="M253" s="3">
        <f>_xlfn.XLOOKUP(G253,CPOE!M:M,CPOE!F:F)</f>
        <v>0.10199999999999999</v>
      </c>
      <c r="N253" s="6">
        <f t="shared" si="25"/>
        <v>54.6</v>
      </c>
      <c r="O253" s="3">
        <f>_xlfn.XLOOKUP(G253,CPOE!M:M,CPOE!E:E)</f>
        <v>0.12</v>
      </c>
      <c r="P253" s="6">
        <f t="shared" si="26"/>
        <v>74.599999999999994</v>
      </c>
      <c r="Q253" s="6" t="str">
        <f>IF(ISNA(_xlfn.XLOOKUP(H253,G:G,P:P)),"",_xlfn.XLOOKUP(H253,G:G,P:P))</f>
        <v/>
      </c>
      <c r="R253" s="6" t="str">
        <f t="shared" si="30"/>
        <v/>
      </c>
      <c r="S253" s="3">
        <f t="shared" si="27"/>
        <v>0.17159999999999997</v>
      </c>
      <c r="T253" s="6">
        <f t="shared" si="28"/>
        <v>92.100000000000009</v>
      </c>
      <c r="U253" s="2">
        <f>_xlfn.XLOOKUP(G253,AV!Y:Y,AV!R:R)</f>
        <v>1</v>
      </c>
      <c r="V253" s="2">
        <f>_xlfn.XLOOKUP(G253,AV!Y:Y,AV!L:L)</f>
        <v>3</v>
      </c>
      <c r="W253" s="4">
        <f>V253/(F253/600)</f>
        <v>12.949640287769785</v>
      </c>
      <c r="X253" s="2">
        <v>21</v>
      </c>
      <c r="Y253" s="6">
        <f>X253/(F253/600)</f>
        <v>90.647482014388487</v>
      </c>
      <c r="Z253" s="6">
        <f t="shared" si="23"/>
        <v>36.299999999999997</v>
      </c>
      <c r="AA253">
        <f t="shared" si="29"/>
        <v>740.34720000000004</v>
      </c>
      <c r="AB253" s="7">
        <f>AA253+Y253</f>
        <v>830.99468201438856</v>
      </c>
      <c r="AC253" s="6">
        <f>_xlfn.PERCENTRANK.INC(AB:AB,AB253)*100</f>
        <v>63.2</v>
      </c>
    </row>
    <row r="254" spans="1:29" x14ac:dyDescent="0.2">
      <c r="A254">
        <v>2015</v>
      </c>
      <c r="B254" t="s">
        <v>105</v>
      </c>
      <c r="C254" t="s">
        <v>4</v>
      </c>
      <c r="D254" t="s">
        <v>139</v>
      </c>
      <c r="E254" s="2">
        <v>5</v>
      </c>
      <c r="F254">
        <v>133</v>
      </c>
      <c r="G254" t="str">
        <f>CONCATENATE((A254),"-",LEFT(B254,1),".",RIGHT(B254,LEN(B254)-FIND(" ",B254)))</f>
        <v>2015-C.Keenum</v>
      </c>
      <c r="H254" t="str">
        <f>CONCATENATE((A254-1),"-",LEFT(B254,1),".",RIGHT(B254,LEN(B254)-FIND(" ",B254)))</f>
        <v>2014-C.Keenum</v>
      </c>
      <c r="I254" t="str">
        <f>CONCATENATE((A254+1),"-",LEFT(B254,1),".",RIGHT(B254,LEN(B254)-FIND(" ",B254)))</f>
        <v>2016-C.Keenum</v>
      </c>
      <c r="J254" s="4">
        <v>61.3</v>
      </c>
      <c r="K254" s="4">
        <f>_xlfn.XLOOKUP(G254,CPOE!M:M,CPOE!K:K)</f>
        <v>-4.5</v>
      </c>
      <c r="L254" s="6">
        <f t="shared" si="24"/>
        <v>14.000000000000002</v>
      </c>
      <c r="M254" s="3">
        <f>_xlfn.XLOOKUP(G254,CPOE!M:M,CPOE!F:F)</f>
        <v>8.4000000000000005E-2</v>
      </c>
      <c r="N254" s="6">
        <f t="shared" si="25"/>
        <v>48</v>
      </c>
      <c r="O254" s="3">
        <f>_xlfn.XLOOKUP(G254,CPOE!M:M,CPOE!E:E)</f>
        <v>5.0999999999999997E-2</v>
      </c>
      <c r="P254" s="6">
        <f t="shared" si="26"/>
        <v>35.9</v>
      </c>
      <c r="Q254" s="6" t="str">
        <f>IF(ISNA(_xlfn.XLOOKUP(H254,G:G,P:P)),"",_xlfn.XLOOKUP(H254,G:G,P:P))</f>
        <v/>
      </c>
      <c r="R254" s="6" t="str">
        <f t="shared" si="30"/>
        <v/>
      </c>
      <c r="S254" s="3">
        <f t="shared" si="27"/>
        <v>5.0999999999999997E-2</v>
      </c>
      <c r="T254" s="6">
        <f t="shared" si="28"/>
        <v>32.800000000000004</v>
      </c>
      <c r="U254" s="2">
        <f>_xlfn.XLOOKUP(G254,AV!Y:Y,AV!R:R)</f>
        <v>3</v>
      </c>
      <c r="V254" s="2">
        <f>_xlfn.XLOOKUP(G254,AV!Y:Y,AV!L:L)</f>
        <v>2</v>
      </c>
      <c r="W254" s="4">
        <f>V254/(F254/600)</f>
        <v>9.022556390977444</v>
      </c>
      <c r="X254" s="2">
        <v>5</v>
      </c>
      <c r="Y254" s="6">
        <f>X254/(F254/600)</f>
        <v>22.556390977443609</v>
      </c>
      <c r="Z254" s="6">
        <f t="shared" si="23"/>
        <v>10.5</v>
      </c>
      <c r="AA254">
        <f t="shared" si="29"/>
        <v>314.64756</v>
      </c>
      <c r="AB254" s="7">
        <f>AA254+Y254</f>
        <v>337.20395097744358</v>
      </c>
      <c r="AC254" s="6">
        <f>_xlfn.PERCENTRANK.INC(AB:AB,AB254)*100</f>
        <v>19.900000000000002</v>
      </c>
    </row>
    <row r="255" spans="1:29" x14ac:dyDescent="0.2">
      <c r="A255">
        <v>2015</v>
      </c>
      <c r="B255" t="s">
        <v>147</v>
      </c>
      <c r="C255" t="s">
        <v>4</v>
      </c>
      <c r="D255" t="s">
        <v>58</v>
      </c>
      <c r="E255" s="2">
        <v>4</v>
      </c>
      <c r="F255">
        <v>129</v>
      </c>
      <c r="G255" t="str">
        <f>CONCATENATE((A255),"-",LEFT(B255,1),".",RIGHT(B255,LEN(B255)-FIND(" ",B255)))</f>
        <v>2015-T.Romo</v>
      </c>
      <c r="H255" t="str">
        <f>CONCATENATE((A255-1),"-",LEFT(B255,1),".",RIGHT(B255,LEN(B255)-FIND(" ",B255)))</f>
        <v>2014-T.Romo</v>
      </c>
      <c r="I255" t="str">
        <f>CONCATENATE((A255+1),"-",LEFT(B255,1),".",RIGHT(B255,LEN(B255)-FIND(" ",B255)))</f>
        <v>2016-T.Romo</v>
      </c>
      <c r="J255" s="4">
        <v>30.4</v>
      </c>
      <c r="K255" s="4">
        <f>_xlfn.XLOOKUP(G255,CPOE!M:M,CPOE!K:K)</f>
        <v>2.9</v>
      </c>
      <c r="L255" s="6">
        <f t="shared" si="24"/>
        <v>77.7</v>
      </c>
      <c r="M255" s="3">
        <f>_xlfn.XLOOKUP(G255,CPOE!M:M,CPOE!F:F)</f>
        <v>3.5000000000000003E-2</v>
      </c>
      <c r="N255" s="6">
        <f t="shared" si="25"/>
        <v>36.299999999999997</v>
      </c>
      <c r="O255" s="3">
        <f>_xlfn.XLOOKUP(G255,CPOE!M:M,CPOE!E:E)</f>
        <v>7.2999999999999995E-2</v>
      </c>
      <c r="P255" s="6">
        <f t="shared" si="26"/>
        <v>46.800000000000004</v>
      </c>
      <c r="Q255" s="6" t="str">
        <f>IF(ISNA(_xlfn.XLOOKUP(H255,G:G,P:P)),"",_xlfn.XLOOKUP(H255,G:G,P:P))</f>
        <v/>
      </c>
      <c r="R255" s="6" t="str">
        <f t="shared" si="30"/>
        <v/>
      </c>
      <c r="S255" s="3">
        <f t="shared" si="27"/>
        <v>7.2999999999999995E-2</v>
      </c>
      <c r="T255" s="6">
        <f t="shared" si="28"/>
        <v>45.300000000000004</v>
      </c>
      <c r="U255" s="2">
        <f>_xlfn.XLOOKUP(G255,AV!Y:Y,AV!R:R)</f>
        <v>12</v>
      </c>
      <c r="V255" s="2">
        <f>_xlfn.XLOOKUP(G255,AV!Y:Y,AV!L:L)</f>
        <v>2</v>
      </c>
      <c r="W255" s="4">
        <f>V255/(F255/600)</f>
        <v>9.3023255813953494</v>
      </c>
      <c r="X255" s="2">
        <v>13</v>
      </c>
      <c r="Y255" s="6">
        <f>X255/(F255/600)</f>
        <v>60.465116279069768</v>
      </c>
      <c r="Z255" s="6">
        <f t="shared" si="23"/>
        <v>26.1</v>
      </c>
      <c r="AA255">
        <f t="shared" si="29"/>
        <v>450.37788</v>
      </c>
      <c r="AB255" s="7">
        <f>AA255+Y255</f>
        <v>510.84299627906978</v>
      </c>
      <c r="AC255" s="6">
        <f>_xlfn.PERCENTRANK.INC(AB:AB,AB255)*100</f>
        <v>37.799999999999997</v>
      </c>
    </row>
    <row r="256" spans="1:29" x14ac:dyDescent="0.2">
      <c r="A256">
        <v>2015</v>
      </c>
      <c r="B256" t="s">
        <v>148</v>
      </c>
      <c r="C256" t="s">
        <v>4</v>
      </c>
      <c r="D256" t="s">
        <v>58</v>
      </c>
      <c r="E256" s="2">
        <v>3</v>
      </c>
      <c r="F256">
        <v>109</v>
      </c>
      <c r="G256" t="str">
        <f>CONCATENATE((A256),"-",LEFT(B256,1),".",RIGHT(B256,LEN(B256)-FIND(" ",B256)))</f>
        <v>2015-K.Moore</v>
      </c>
      <c r="H256" t="str">
        <f>CONCATENATE((A256-1),"-",LEFT(B256,1),".",RIGHT(B256,LEN(B256)-FIND(" ",B256)))</f>
        <v>2014-K.Moore</v>
      </c>
      <c r="I256" t="str">
        <f>CONCATENATE((A256+1),"-",LEFT(B256,1),".",RIGHT(B256,LEN(B256)-FIND(" ",B256)))</f>
        <v>2016-K.Moore</v>
      </c>
      <c r="J256" s="4">
        <v>15.2</v>
      </c>
      <c r="K256" s="4">
        <f>_xlfn.XLOOKUP(G256,CPOE!M:M,CPOE!K:K)</f>
        <v>-3.2</v>
      </c>
      <c r="L256" s="6">
        <f t="shared" si="24"/>
        <v>21</v>
      </c>
      <c r="M256" s="3">
        <f>_xlfn.XLOOKUP(G256,CPOE!M:M,CPOE!F:F)</f>
        <v>-2.9000000000000001E-2</v>
      </c>
      <c r="N256" s="6">
        <f t="shared" si="25"/>
        <v>19.900000000000002</v>
      </c>
      <c r="O256" s="3">
        <f>_xlfn.XLOOKUP(G256,CPOE!M:M,CPOE!E:E)</f>
        <v>1.9E-2</v>
      </c>
      <c r="P256" s="6">
        <f t="shared" si="26"/>
        <v>17.100000000000001</v>
      </c>
      <c r="Q256" s="6" t="str">
        <f>IF(ISNA(_xlfn.XLOOKUP(H256,G:G,P:P)),"",_xlfn.XLOOKUP(H256,G:G,P:P))</f>
        <v/>
      </c>
      <c r="R256" s="6" t="str">
        <f t="shared" si="30"/>
        <v/>
      </c>
      <c r="S256" s="3">
        <f t="shared" si="27"/>
        <v>2.717E-2</v>
      </c>
      <c r="T256" s="6">
        <f t="shared" si="28"/>
        <v>21</v>
      </c>
      <c r="U256" s="2">
        <f>_xlfn.XLOOKUP(G256,AV!Y:Y,AV!R:R)</f>
        <v>2</v>
      </c>
      <c r="V256" s="2">
        <f>_xlfn.XLOOKUP(G256,AV!Y:Y,AV!L:L)</f>
        <v>2</v>
      </c>
      <c r="W256" s="4">
        <f>V256/(F256/600)</f>
        <v>11.009174311926605</v>
      </c>
      <c r="X256" s="2">
        <v>-1</v>
      </c>
      <c r="Y256" s="6">
        <f>X256/(F256/600)</f>
        <v>-5.5045871559633026</v>
      </c>
      <c r="Z256" s="6">
        <f t="shared" si="23"/>
        <v>2.7</v>
      </c>
      <c r="AA256">
        <f t="shared" si="29"/>
        <v>117.22164000000001</v>
      </c>
      <c r="AB256" s="7">
        <f>AA256+Y256</f>
        <v>111.7170528440367</v>
      </c>
      <c r="AC256" s="6">
        <f>_xlfn.PERCENTRANK.INC(AB:AB,AB256)*100</f>
        <v>7.8</v>
      </c>
    </row>
    <row r="257" spans="1:29" x14ac:dyDescent="0.2">
      <c r="A257">
        <v>2015</v>
      </c>
      <c r="B257" t="s">
        <v>149</v>
      </c>
      <c r="C257" t="s">
        <v>4</v>
      </c>
      <c r="D257" t="s">
        <v>37</v>
      </c>
      <c r="E257" s="2">
        <v>3</v>
      </c>
      <c r="F257">
        <v>109</v>
      </c>
      <c r="G257" t="str">
        <f>CONCATENATE((A257),"-",LEFT(B257,1),".",RIGHT(B257,LEN(B257)-FIND(" ",B257)))</f>
        <v>2015-A.Davis</v>
      </c>
      <c r="H257" t="str">
        <f>CONCATENATE((A257-1),"-",LEFT(B257,1),".",RIGHT(B257,LEN(B257)-FIND(" ",B257)))</f>
        <v>2014-A.Davis</v>
      </c>
      <c r="I257" t="str">
        <f>CONCATENATE((A257+1),"-",LEFT(B257,1),".",RIGHT(B257,LEN(B257)-FIND(" ",B257)))</f>
        <v>2016-A.Davis</v>
      </c>
      <c r="J257" s="4">
        <v>1.0999999999999999</v>
      </c>
      <c r="K257" s="4">
        <f>_xlfn.XLOOKUP(G257,CPOE!M:M,CPOE!K:K)</f>
        <v>-1.1000000000000001</v>
      </c>
      <c r="L257" s="6">
        <f t="shared" si="24"/>
        <v>37.799999999999997</v>
      </c>
      <c r="M257" s="3">
        <f>_xlfn.XLOOKUP(G257,CPOE!M:M,CPOE!F:F)</f>
        <v>-0.26700000000000002</v>
      </c>
      <c r="N257" s="6">
        <f t="shared" si="25"/>
        <v>1.0999999999999999</v>
      </c>
      <c r="O257" s="3">
        <f>_xlfn.XLOOKUP(G257,CPOE!M:M,CPOE!E:E)</f>
        <v>2.3E-2</v>
      </c>
      <c r="P257" s="6">
        <f t="shared" si="26"/>
        <v>21</v>
      </c>
      <c r="Q257" s="6" t="str">
        <f>IF(ISNA(_xlfn.XLOOKUP(H257,G:G,P:P)),"",_xlfn.XLOOKUP(H257,G:G,P:P))</f>
        <v/>
      </c>
      <c r="R257" s="6" t="str">
        <f t="shared" si="30"/>
        <v/>
      </c>
      <c r="S257" s="3">
        <f t="shared" si="27"/>
        <v>2.3E-2</v>
      </c>
      <c r="T257" s="6">
        <f t="shared" si="28"/>
        <v>19.100000000000001</v>
      </c>
      <c r="U257" s="2">
        <f>_xlfn.XLOOKUP(G257,AV!Y:Y,AV!R:R)</f>
        <v>3</v>
      </c>
      <c r="V257" s="2">
        <f>_xlfn.XLOOKUP(G257,AV!Y:Y,AV!L:L)</f>
        <v>1</v>
      </c>
      <c r="W257" s="4">
        <f>V257/(F257/600)</f>
        <v>5.5045871559633026</v>
      </c>
      <c r="X257" s="2">
        <v>33</v>
      </c>
      <c r="Y257" s="6">
        <f>X257/(F257/600)</f>
        <v>181.65137614678898</v>
      </c>
      <c r="Z257" s="6">
        <f t="shared" si="23"/>
        <v>54.2</v>
      </c>
      <c r="AA257">
        <f t="shared" si="29"/>
        <v>141.89988</v>
      </c>
      <c r="AB257" s="7">
        <f>AA257+Y257</f>
        <v>323.551256146789</v>
      </c>
      <c r="AC257" s="6">
        <f>_xlfn.PERCENTRANK.INC(AB:AB,AB257)*100</f>
        <v>18.3</v>
      </c>
    </row>
    <row r="258" spans="1:29" x14ac:dyDescent="0.2">
      <c r="A258">
        <v>2015</v>
      </c>
      <c r="B258" t="s">
        <v>150</v>
      </c>
      <c r="C258" t="s">
        <v>4</v>
      </c>
      <c r="D258" t="s">
        <v>43</v>
      </c>
      <c r="E258" s="2">
        <v>3</v>
      </c>
      <c r="F258">
        <v>102</v>
      </c>
      <c r="G258" t="str">
        <f>CONCATENATE((A258),"-",LEFT(B258,1),".",RIGHT(B258,LEN(B258)-FIND(" ",B258)))</f>
        <v>2015-M.Sanchez</v>
      </c>
      <c r="H258" t="str">
        <f>CONCATENATE((A258-1),"-",LEFT(B258,1),".",RIGHT(B258,LEN(B258)-FIND(" ",B258)))</f>
        <v>2014-M.Sanchez</v>
      </c>
      <c r="I258" t="str">
        <f>CONCATENATE((A258+1),"-",LEFT(B258,1),".",RIGHT(B258,LEN(B258)-FIND(" ",B258)))</f>
        <v>2016-M.Sanchez</v>
      </c>
      <c r="J258" s="4">
        <v>5.8000000000000007</v>
      </c>
      <c r="K258" s="4">
        <f>_xlfn.XLOOKUP(G258,CPOE!M:M,CPOE!K:K)</f>
        <v>-3.8</v>
      </c>
      <c r="L258" s="6">
        <f t="shared" si="24"/>
        <v>16.7</v>
      </c>
      <c r="M258" s="3">
        <f>_xlfn.XLOOKUP(G258,CPOE!M:M,CPOE!F:F)</f>
        <v>-0.09</v>
      </c>
      <c r="N258" s="6">
        <f t="shared" si="25"/>
        <v>10.100000000000001</v>
      </c>
      <c r="O258" s="3">
        <f>_xlfn.XLOOKUP(G258,CPOE!M:M,CPOE!E:E)</f>
        <v>5.0000000000000001E-3</v>
      </c>
      <c r="P258" s="6">
        <f t="shared" si="26"/>
        <v>10.100000000000001</v>
      </c>
      <c r="Q258" s="6" t="str">
        <f>IF(ISNA(_xlfn.XLOOKUP(H258,G:G,P:P)),"",_xlfn.XLOOKUP(H258,G:G,P:P))</f>
        <v/>
      </c>
      <c r="R258" s="6" t="str">
        <f t="shared" si="30"/>
        <v/>
      </c>
      <c r="S258" s="3">
        <f t="shared" si="27"/>
        <v>5.0000000000000001E-3</v>
      </c>
      <c r="T258" s="6">
        <f t="shared" si="28"/>
        <v>10.100000000000001</v>
      </c>
      <c r="U258" s="2">
        <f>_xlfn.XLOOKUP(G258,AV!Y:Y,AV!R:R)</f>
        <v>6</v>
      </c>
      <c r="V258" s="2">
        <f>_xlfn.XLOOKUP(G258,AV!Y:Y,AV!L:L)</f>
        <v>2</v>
      </c>
      <c r="W258" s="4">
        <f>V258/(F258/600)</f>
        <v>11.76470588235294</v>
      </c>
      <c r="X258" s="2">
        <v>22</v>
      </c>
      <c r="Y258" s="6">
        <f>X258/(F258/600)</f>
        <v>129.41176470588235</v>
      </c>
      <c r="Z258" s="6">
        <f>_xlfn.PERCENTRANK.INC(Y:Y,Y258)*100</f>
        <v>44.1</v>
      </c>
      <c r="AA258">
        <f t="shared" si="29"/>
        <v>30.847800000000003</v>
      </c>
      <c r="AB258" s="7">
        <f>AA258+Y258</f>
        <v>160.25956470588235</v>
      </c>
      <c r="AC258" s="6">
        <f>_xlfn.PERCENTRANK.INC(AB:AB,AB258)*100</f>
        <v>10.5</v>
      </c>
    </row>
  </sheetData>
  <autoFilter ref="A1:V258" xr:uid="{B0977A9E-6420-A948-A6DD-4E757303FA8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449"/>
  <sheetViews>
    <sheetView topLeftCell="C1" workbookViewId="0">
      <selection activeCell="C303" sqref="C303"/>
    </sheetView>
  </sheetViews>
  <sheetFormatPr baseColWidth="10" defaultRowHeight="16" x14ac:dyDescent="0.2"/>
  <cols>
    <col min="3" max="3" width="17.5" bestFit="1" customWidth="1"/>
    <col min="4" max="4" width="14" bestFit="1" customWidth="1"/>
    <col min="25" max="25" width="19.6640625" bestFit="1" customWidth="1"/>
  </cols>
  <sheetData>
    <row r="1" spans="1:25" x14ac:dyDescent="0.2">
      <c r="A1" s="5"/>
      <c r="B1" s="5" t="s">
        <v>120</v>
      </c>
      <c r="C1" s="5" t="s">
        <v>151</v>
      </c>
      <c r="D1" s="5" t="s">
        <v>293</v>
      </c>
      <c r="E1" s="5" t="s">
        <v>294</v>
      </c>
      <c r="F1" s="5" t="s">
        <v>152</v>
      </c>
      <c r="G1" s="5" t="s">
        <v>295</v>
      </c>
      <c r="H1" s="5" t="s">
        <v>296</v>
      </c>
      <c r="I1" s="5" t="s">
        <v>297</v>
      </c>
      <c r="J1" s="5" t="s">
        <v>298</v>
      </c>
      <c r="K1" s="5" t="s">
        <v>299</v>
      </c>
      <c r="L1" s="5" t="s">
        <v>300</v>
      </c>
      <c r="M1" s="5" t="s">
        <v>301</v>
      </c>
      <c r="N1" s="5" t="s">
        <v>302</v>
      </c>
      <c r="O1" s="5" t="s">
        <v>303</v>
      </c>
      <c r="P1" s="5" t="s">
        <v>304</v>
      </c>
      <c r="Q1" s="5" t="s">
        <v>305</v>
      </c>
      <c r="R1" s="5" t="s">
        <v>306</v>
      </c>
      <c r="S1" s="5" t="s">
        <v>307</v>
      </c>
      <c r="T1" s="5" t="s">
        <v>308</v>
      </c>
      <c r="U1" s="5" t="s">
        <v>309</v>
      </c>
      <c r="V1" s="5" t="s">
        <v>310</v>
      </c>
      <c r="W1" s="5" t="s">
        <v>311</v>
      </c>
      <c r="X1" s="5" t="s">
        <v>312</v>
      </c>
      <c r="Y1" s="5" t="s">
        <v>258</v>
      </c>
    </row>
    <row r="2" spans="1:25" x14ac:dyDescent="0.2">
      <c r="A2" s="5">
        <v>10</v>
      </c>
      <c r="B2" s="5">
        <v>2020</v>
      </c>
      <c r="C2" s="5" t="s">
        <v>98</v>
      </c>
      <c r="D2" s="5" t="s">
        <v>313</v>
      </c>
      <c r="E2" s="5">
        <v>25</v>
      </c>
      <c r="F2" s="5" t="s">
        <v>314</v>
      </c>
      <c r="G2" s="5" t="s">
        <v>4</v>
      </c>
      <c r="H2" s="5" t="s">
        <v>315</v>
      </c>
      <c r="I2" s="5" t="s">
        <v>315</v>
      </c>
      <c r="J2" s="5">
        <v>5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1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/>
      <c r="Y2" t="str">
        <f t="shared" ref="Y2:Y65" si="0">TRIM(CONCATENATE((B2),"-",LEFT(C2,1),".",RIGHT(C2,LEN(C2)-FIND(" ",C2))))</f>
        <v>2020-C.Streveler</v>
      </c>
    </row>
    <row r="3" spans="1:25" x14ac:dyDescent="0.2">
      <c r="A3" s="5">
        <v>43</v>
      </c>
      <c r="B3" s="5">
        <v>2020</v>
      </c>
      <c r="C3" s="5" t="s">
        <v>14</v>
      </c>
      <c r="D3" s="5" t="s">
        <v>316</v>
      </c>
      <c r="E3" s="5">
        <v>23</v>
      </c>
      <c r="F3" s="5" t="s">
        <v>314</v>
      </c>
      <c r="G3" s="5" t="s">
        <v>4</v>
      </c>
      <c r="H3" s="5" t="s">
        <v>315</v>
      </c>
      <c r="I3" s="5" t="s">
        <v>315</v>
      </c>
      <c r="J3" s="5">
        <v>16</v>
      </c>
      <c r="K3" s="5">
        <v>16</v>
      </c>
      <c r="L3" s="5">
        <v>17</v>
      </c>
      <c r="M3" s="5">
        <v>1.06</v>
      </c>
      <c r="N3" s="5">
        <v>16.96</v>
      </c>
      <c r="O3" s="5">
        <v>17</v>
      </c>
      <c r="P3" s="5">
        <v>1.06</v>
      </c>
      <c r="Q3" s="5">
        <v>16.96</v>
      </c>
      <c r="R3" s="5">
        <v>2</v>
      </c>
      <c r="S3" s="5">
        <v>14</v>
      </c>
      <c r="T3" s="5">
        <v>14.08</v>
      </c>
      <c r="U3" s="5">
        <v>14.08</v>
      </c>
      <c r="V3" s="5">
        <v>16</v>
      </c>
      <c r="W3" s="5">
        <v>16</v>
      </c>
      <c r="X3" s="5">
        <v>1</v>
      </c>
      <c r="Y3" t="str">
        <f t="shared" si="0"/>
        <v>2020-K.Murray</v>
      </c>
    </row>
    <row r="4" spans="1:25" x14ac:dyDescent="0.2">
      <c r="A4" s="5">
        <v>9307</v>
      </c>
      <c r="B4" s="5">
        <v>2019</v>
      </c>
      <c r="C4" s="5" t="s">
        <v>130</v>
      </c>
      <c r="D4" s="5" t="s">
        <v>317</v>
      </c>
      <c r="E4" s="5">
        <v>26</v>
      </c>
      <c r="F4" s="5" t="s">
        <v>314</v>
      </c>
      <c r="G4" s="5" t="s">
        <v>4</v>
      </c>
      <c r="H4" s="5" t="s">
        <v>315</v>
      </c>
      <c r="I4" s="5" t="s">
        <v>315</v>
      </c>
      <c r="J4" s="5">
        <v>3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3</v>
      </c>
      <c r="S4" s="5">
        <v>2.5</v>
      </c>
      <c r="T4" s="5">
        <v>7.2</v>
      </c>
      <c r="U4" s="5">
        <v>7.2</v>
      </c>
      <c r="V4" s="5">
        <v>11</v>
      </c>
      <c r="W4" s="5">
        <v>9</v>
      </c>
      <c r="X4" s="5"/>
      <c r="Y4" t="str">
        <f t="shared" si="0"/>
        <v>2019-B.Hundley</v>
      </c>
    </row>
    <row r="5" spans="1:25" x14ac:dyDescent="0.2">
      <c r="A5" s="5">
        <v>93</v>
      </c>
      <c r="B5" s="5">
        <v>2019</v>
      </c>
      <c r="C5" s="5" t="s">
        <v>14</v>
      </c>
      <c r="D5" s="5" t="s">
        <v>316</v>
      </c>
      <c r="E5" s="5">
        <v>22</v>
      </c>
      <c r="F5" s="5" t="s">
        <v>314</v>
      </c>
      <c r="G5" s="5" t="s">
        <v>4</v>
      </c>
      <c r="H5" s="5" t="s">
        <v>315</v>
      </c>
      <c r="I5" s="5" t="s">
        <v>315</v>
      </c>
      <c r="J5" s="5">
        <v>16</v>
      </c>
      <c r="K5" s="5">
        <v>16</v>
      </c>
      <c r="L5" s="5">
        <v>14</v>
      </c>
      <c r="M5" s="5">
        <v>0.88</v>
      </c>
      <c r="N5" s="5">
        <v>14.08</v>
      </c>
      <c r="O5" s="5">
        <v>14</v>
      </c>
      <c r="P5" s="5">
        <v>0.88</v>
      </c>
      <c r="Q5" s="5">
        <v>14.08</v>
      </c>
      <c r="R5" s="5">
        <v>1</v>
      </c>
      <c r="S5" s="5">
        <v>14</v>
      </c>
      <c r="T5" s="5">
        <v>0</v>
      </c>
      <c r="U5" s="5">
        <v>0</v>
      </c>
      <c r="V5" s="5">
        <v>0</v>
      </c>
      <c r="W5" s="5">
        <v>0</v>
      </c>
      <c r="X5" s="5">
        <v>1</v>
      </c>
      <c r="Y5" t="str">
        <f t="shared" si="0"/>
        <v>2019-K.Murray</v>
      </c>
    </row>
    <row r="6" spans="1:25" x14ac:dyDescent="0.2">
      <c r="A6" s="5">
        <v>10318</v>
      </c>
      <c r="B6" s="5">
        <v>2018</v>
      </c>
      <c r="C6" s="5" t="s">
        <v>118</v>
      </c>
      <c r="D6" s="5" t="s">
        <v>318</v>
      </c>
      <c r="E6" s="5">
        <v>21</v>
      </c>
      <c r="F6" s="5" t="s">
        <v>314</v>
      </c>
      <c r="G6" s="5" t="s">
        <v>4</v>
      </c>
      <c r="H6" s="5" t="s">
        <v>315</v>
      </c>
      <c r="I6" s="5" t="s">
        <v>315</v>
      </c>
      <c r="J6" s="5">
        <v>14</v>
      </c>
      <c r="K6" s="5">
        <v>13</v>
      </c>
      <c r="L6" s="5">
        <v>2</v>
      </c>
      <c r="M6" s="5">
        <v>0.14000000000000001</v>
      </c>
      <c r="N6" s="5">
        <v>2.2400000000000002</v>
      </c>
      <c r="O6" s="5">
        <v>2</v>
      </c>
      <c r="P6" s="5">
        <v>0.14000000000000001</v>
      </c>
      <c r="Q6" s="5">
        <v>2.2400000000000002</v>
      </c>
      <c r="R6" s="5">
        <v>1</v>
      </c>
      <c r="S6" s="5">
        <v>2</v>
      </c>
      <c r="T6" s="5">
        <v>0</v>
      </c>
      <c r="U6" s="5">
        <v>0</v>
      </c>
      <c r="V6" s="5">
        <v>0</v>
      </c>
      <c r="W6" s="5">
        <v>0</v>
      </c>
      <c r="X6" s="5">
        <v>1</v>
      </c>
      <c r="Y6" t="str">
        <f t="shared" si="0"/>
        <v>2018-J.Rosen</v>
      </c>
    </row>
    <row r="7" spans="1:25" x14ac:dyDescent="0.2">
      <c r="A7" s="5">
        <v>4211</v>
      </c>
      <c r="B7" s="5">
        <v>2018</v>
      </c>
      <c r="C7" s="5" t="s">
        <v>71</v>
      </c>
      <c r="D7" s="5" t="s">
        <v>319</v>
      </c>
      <c r="E7" s="5">
        <v>29</v>
      </c>
      <c r="F7" s="5" t="s">
        <v>314</v>
      </c>
      <c r="G7" s="5" t="s">
        <v>4</v>
      </c>
      <c r="H7" s="5" t="s">
        <v>315</v>
      </c>
      <c r="I7" s="5" t="s">
        <v>315</v>
      </c>
      <c r="J7" s="5">
        <v>2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5</v>
      </c>
      <c r="S7" s="5">
        <v>2</v>
      </c>
      <c r="T7" s="5">
        <v>8</v>
      </c>
      <c r="U7" s="5">
        <v>8</v>
      </c>
      <c r="V7" s="5">
        <v>4</v>
      </c>
      <c r="W7" s="5">
        <v>4</v>
      </c>
      <c r="X7" s="5"/>
      <c r="Y7" t="str">
        <f t="shared" si="0"/>
        <v>2018-M.Glennon</v>
      </c>
    </row>
    <row r="8" spans="1:25" x14ac:dyDescent="0.2">
      <c r="A8" s="5">
        <v>11288</v>
      </c>
      <c r="B8" s="5">
        <v>2018</v>
      </c>
      <c r="C8" s="5" t="s">
        <v>137</v>
      </c>
      <c r="D8" s="5" t="s">
        <v>320</v>
      </c>
      <c r="E8" s="5">
        <v>31</v>
      </c>
      <c r="F8" s="5" t="s">
        <v>314</v>
      </c>
      <c r="G8" s="5" t="s">
        <v>4</v>
      </c>
      <c r="H8" s="5" t="s">
        <v>315</v>
      </c>
      <c r="I8" s="5" t="s">
        <v>315</v>
      </c>
      <c r="J8" s="5">
        <v>3</v>
      </c>
      <c r="K8" s="5">
        <v>3</v>
      </c>
      <c r="L8" s="5">
        <v>1</v>
      </c>
      <c r="M8" s="5">
        <v>0.33</v>
      </c>
      <c r="N8" s="5">
        <v>5.28</v>
      </c>
      <c r="O8" s="5">
        <v>1</v>
      </c>
      <c r="P8" s="5">
        <v>0.33</v>
      </c>
      <c r="Q8" s="5">
        <v>5.28</v>
      </c>
      <c r="R8" s="5">
        <v>8</v>
      </c>
      <c r="S8" s="5">
        <v>7</v>
      </c>
      <c r="T8" s="5">
        <v>8</v>
      </c>
      <c r="U8" s="5">
        <v>8</v>
      </c>
      <c r="V8" s="5">
        <v>2</v>
      </c>
      <c r="W8" s="5">
        <v>2</v>
      </c>
      <c r="X8" s="5"/>
      <c r="Y8" t="str">
        <f t="shared" si="0"/>
        <v>2018-S.Bradford</v>
      </c>
    </row>
    <row r="9" spans="1:25" x14ac:dyDescent="0.2">
      <c r="A9" s="5">
        <v>8424</v>
      </c>
      <c r="B9" s="5">
        <v>2017</v>
      </c>
      <c r="C9" s="5" t="s">
        <v>97</v>
      </c>
      <c r="D9" s="5" t="s">
        <v>321</v>
      </c>
      <c r="E9" s="5">
        <v>28</v>
      </c>
      <c r="F9" s="5" t="s">
        <v>314</v>
      </c>
      <c r="G9" s="5" t="s">
        <v>4</v>
      </c>
      <c r="H9" s="5" t="s">
        <v>315</v>
      </c>
      <c r="I9" s="5" t="s">
        <v>315</v>
      </c>
      <c r="J9" s="5">
        <v>5</v>
      </c>
      <c r="K9" s="5">
        <v>5</v>
      </c>
      <c r="L9" s="5">
        <v>2</v>
      </c>
      <c r="M9" s="5">
        <v>0.4</v>
      </c>
      <c r="N9" s="5">
        <v>6.4</v>
      </c>
      <c r="O9" s="5">
        <v>2</v>
      </c>
      <c r="P9" s="5">
        <v>0.4</v>
      </c>
      <c r="Q9" s="5">
        <v>6.4</v>
      </c>
      <c r="R9" s="5">
        <v>7</v>
      </c>
      <c r="S9" s="5">
        <v>1.6666666699999999</v>
      </c>
      <c r="T9" s="5">
        <v>0</v>
      </c>
      <c r="U9" s="5">
        <v>0</v>
      </c>
      <c r="V9" s="5">
        <v>6</v>
      </c>
      <c r="W9" s="5">
        <v>5</v>
      </c>
      <c r="X9" s="5"/>
      <c r="Y9" t="str">
        <f t="shared" si="0"/>
        <v>2017-B.Gabbert</v>
      </c>
    </row>
    <row r="10" spans="1:25" x14ac:dyDescent="0.2">
      <c r="A10" s="5">
        <v>13350</v>
      </c>
      <c r="B10" s="5">
        <v>2017</v>
      </c>
      <c r="C10" s="5" t="s">
        <v>131</v>
      </c>
      <c r="D10" s="5" t="s">
        <v>322</v>
      </c>
      <c r="E10" s="5">
        <v>38</v>
      </c>
      <c r="F10" s="5" t="s">
        <v>314</v>
      </c>
      <c r="G10" s="5" t="s">
        <v>4</v>
      </c>
      <c r="H10" s="5" t="s">
        <v>315</v>
      </c>
      <c r="I10" s="5" t="s">
        <v>315</v>
      </c>
      <c r="J10" s="5">
        <v>7</v>
      </c>
      <c r="K10" s="5">
        <v>7</v>
      </c>
      <c r="L10" s="5">
        <v>5</v>
      </c>
      <c r="M10" s="5">
        <v>0.71</v>
      </c>
      <c r="N10" s="5">
        <v>11.36</v>
      </c>
      <c r="O10" s="5">
        <v>5</v>
      </c>
      <c r="P10" s="5">
        <v>0.71</v>
      </c>
      <c r="Q10" s="5">
        <v>11.36</v>
      </c>
      <c r="R10" s="5">
        <v>14</v>
      </c>
      <c r="S10" s="5">
        <v>10.6666667</v>
      </c>
      <c r="T10" s="5">
        <v>12.8</v>
      </c>
      <c r="U10" s="5">
        <v>12.8</v>
      </c>
      <c r="V10" s="5">
        <v>15</v>
      </c>
      <c r="W10" s="5">
        <v>15</v>
      </c>
      <c r="X10" s="5">
        <v>1</v>
      </c>
      <c r="Y10" t="str">
        <f t="shared" si="0"/>
        <v>2017-C.Palmer</v>
      </c>
    </row>
    <row r="11" spans="1:25" x14ac:dyDescent="0.2">
      <c r="A11" s="5">
        <v>13352</v>
      </c>
      <c r="B11" s="5">
        <v>2017</v>
      </c>
      <c r="C11" s="5" t="s">
        <v>133</v>
      </c>
      <c r="D11" s="5" t="s">
        <v>323</v>
      </c>
      <c r="E11" s="5">
        <v>33</v>
      </c>
      <c r="F11" s="5" t="s">
        <v>314</v>
      </c>
      <c r="G11" s="5" t="s">
        <v>4</v>
      </c>
      <c r="H11" s="5" t="s">
        <v>315</v>
      </c>
      <c r="I11" s="5" t="s">
        <v>315</v>
      </c>
      <c r="J11" s="5">
        <v>5</v>
      </c>
      <c r="K11" s="5">
        <v>4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8</v>
      </c>
      <c r="S11" s="5">
        <v>2</v>
      </c>
      <c r="T11" s="5">
        <v>3.2</v>
      </c>
      <c r="U11" s="5">
        <v>3.2</v>
      </c>
      <c r="V11" s="5">
        <v>5</v>
      </c>
      <c r="W11" s="5">
        <v>1</v>
      </c>
      <c r="X11" s="5"/>
      <c r="Y11" t="str">
        <f t="shared" si="0"/>
        <v>2017-D.Stanton</v>
      </c>
    </row>
    <row r="12" spans="1:25" x14ac:dyDescent="0.2">
      <c r="A12" s="5">
        <v>13368</v>
      </c>
      <c r="B12" s="5">
        <v>2016</v>
      </c>
      <c r="C12" s="5" t="s">
        <v>131</v>
      </c>
      <c r="D12" s="5" t="s">
        <v>322</v>
      </c>
      <c r="E12" s="5">
        <v>37</v>
      </c>
      <c r="F12" s="5" t="s">
        <v>314</v>
      </c>
      <c r="G12" s="5" t="s">
        <v>4</v>
      </c>
      <c r="H12" s="5" t="s">
        <v>315</v>
      </c>
      <c r="I12" s="5" t="s">
        <v>315</v>
      </c>
      <c r="J12" s="5">
        <v>15</v>
      </c>
      <c r="K12" s="5">
        <v>15</v>
      </c>
      <c r="L12" s="5">
        <v>12</v>
      </c>
      <c r="M12" s="5">
        <v>0.8</v>
      </c>
      <c r="N12" s="5">
        <v>12.8</v>
      </c>
      <c r="O12" s="5">
        <v>12</v>
      </c>
      <c r="P12" s="5">
        <v>0.8</v>
      </c>
      <c r="Q12" s="5">
        <v>12.8</v>
      </c>
      <c r="R12" s="5">
        <v>13</v>
      </c>
      <c r="S12" s="5">
        <v>10.3333333</v>
      </c>
      <c r="T12" s="5">
        <v>16</v>
      </c>
      <c r="U12" s="5">
        <v>16</v>
      </c>
      <c r="V12" s="5">
        <v>16</v>
      </c>
      <c r="W12" s="5">
        <v>16</v>
      </c>
      <c r="X12" s="5">
        <v>1</v>
      </c>
      <c r="Y12" t="str">
        <f t="shared" si="0"/>
        <v>2016-C.Palmer</v>
      </c>
    </row>
    <row r="13" spans="1:25" x14ac:dyDescent="0.2">
      <c r="A13" s="5">
        <v>13370</v>
      </c>
      <c r="B13" s="5">
        <v>2016</v>
      </c>
      <c r="C13" s="5" t="s">
        <v>133</v>
      </c>
      <c r="D13" s="5" t="s">
        <v>323</v>
      </c>
      <c r="E13" s="5">
        <v>32</v>
      </c>
      <c r="F13" s="5" t="s">
        <v>314</v>
      </c>
      <c r="G13" s="5" t="s">
        <v>4</v>
      </c>
      <c r="H13" s="5" t="s">
        <v>315</v>
      </c>
      <c r="I13" s="5" t="s">
        <v>315</v>
      </c>
      <c r="J13" s="5">
        <v>5</v>
      </c>
      <c r="K13" s="5">
        <v>1</v>
      </c>
      <c r="L13" s="5">
        <v>1</v>
      </c>
      <c r="M13" s="5">
        <v>0.2</v>
      </c>
      <c r="N13" s="5">
        <v>3.2</v>
      </c>
      <c r="O13" s="5">
        <v>1</v>
      </c>
      <c r="P13" s="5">
        <v>0.2</v>
      </c>
      <c r="Q13" s="5">
        <v>3.2</v>
      </c>
      <c r="R13" s="5">
        <v>7</v>
      </c>
      <c r="S13" s="5">
        <v>1.6666666699999999</v>
      </c>
      <c r="T13" s="5">
        <v>0</v>
      </c>
      <c r="U13" s="5">
        <v>0</v>
      </c>
      <c r="V13" s="5">
        <v>7</v>
      </c>
      <c r="W13" s="5">
        <v>0</v>
      </c>
      <c r="X13" s="5"/>
      <c r="Y13" t="str">
        <f t="shared" si="0"/>
        <v>2016-D.Stanton</v>
      </c>
    </row>
    <row r="14" spans="1:25" x14ac:dyDescent="0.2">
      <c r="A14" s="5">
        <v>13379</v>
      </c>
      <c r="B14" s="5">
        <v>2015</v>
      </c>
      <c r="C14" s="5" t="s">
        <v>131</v>
      </c>
      <c r="D14" s="5" t="s">
        <v>322</v>
      </c>
      <c r="E14" s="5">
        <v>36</v>
      </c>
      <c r="F14" s="5" t="s">
        <v>314</v>
      </c>
      <c r="G14" s="5" t="s">
        <v>4</v>
      </c>
      <c r="H14" s="5" t="s">
        <v>315</v>
      </c>
      <c r="I14" s="5" t="s">
        <v>315</v>
      </c>
      <c r="J14" s="5">
        <v>16</v>
      </c>
      <c r="K14" s="5">
        <v>16</v>
      </c>
      <c r="L14" s="5">
        <v>16</v>
      </c>
      <c r="M14" s="5">
        <v>1</v>
      </c>
      <c r="N14" s="5">
        <v>16</v>
      </c>
      <c r="O14" s="5">
        <v>16</v>
      </c>
      <c r="P14" s="5">
        <v>1</v>
      </c>
      <c r="Q14" s="5">
        <v>16</v>
      </c>
      <c r="R14" s="5">
        <v>12</v>
      </c>
      <c r="S14" s="5">
        <v>8.6666666699999997</v>
      </c>
      <c r="T14" s="5">
        <v>10.72</v>
      </c>
      <c r="U14" s="5">
        <v>10.72</v>
      </c>
      <c r="V14" s="5">
        <v>6</v>
      </c>
      <c r="W14" s="5">
        <v>6</v>
      </c>
      <c r="X14" s="5">
        <v>1</v>
      </c>
      <c r="Y14" t="str">
        <f t="shared" si="0"/>
        <v>2015-C.Palmer</v>
      </c>
    </row>
    <row r="15" spans="1:25" x14ac:dyDescent="0.2">
      <c r="A15" s="5">
        <v>13381</v>
      </c>
      <c r="B15" s="5">
        <v>2015</v>
      </c>
      <c r="C15" s="5" t="s">
        <v>133</v>
      </c>
      <c r="D15" s="5" t="s">
        <v>323</v>
      </c>
      <c r="E15" s="5">
        <v>31</v>
      </c>
      <c r="F15" s="5" t="s">
        <v>314</v>
      </c>
      <c r="G15" s="5" t="s">
        <v>4</v>
      </c>
      <c r="H15" s="5" t="s">
        <v>315</v>
      </c>
      <c r="I15" s="5" t="s">
        <v>315</v>
      </c>
      <c r="J15" s="5">
        <v>7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6</v>
      </c>
      <c r="S15" s="5">
        <v>2.6666666700000001</v>
      </c>
      <c r="T15" s="5">
        <v>8.9600000000000009</v>
      </c>
      <c r="U15" s="5">
        <v>8.9600000000000009</v>
      </c>
      <c r="V15" s="5">
        <v>9</v>
      </c>
      <c r="W15" s="5">
        <v>8</v>
      </c>
      <c r="X15" s="5"/>
      <c r="Y15" t="str">
        <f t="shared" si="0"/>
        <v>2015-D.Stanton</v>
      </c>
    </row>
    <row r="16" spans="1:25" x14ac:dyDescent="0.2">
      <c r="A16" s="5">
        <v>423</v>
      </c>
      <c r="B16" s="5">
        <v>2020</v>
      </c>
      <c r="C16" s="5" t="s">
        <v>3</v>
      </c>
      <c r="D16" s="5" t="s">
        <v>324</v>
      </c>
      <c r="E16" s="5">
        <v>35</v>
      </c>
      <c r="F16" s="5" t="s">
        <v>5</v>
      </c>
      <c r="G16" s="5" t="s">
        <v>4</v>
      </c>
      <c r="H16" s="5" t="s">
        <v>315</v>
      </c>
      <c r="I16" s="5" t="s">
        <v>315</v>
      </c>
      <c r="J16" s="5">
        <v>16</v>
      </c>
      <c r="K16" s="5">
        <v>16</v>
      </c>
      <c r="L16" s="5">
        <v>13</v>
      </c>
      <c r="M16" s="5">
        <v>0.81</v>
      </c>
      <c r="N16" s="5">
        <v>12.96</v>
      </c>
      <c r="O16" s="5">
        <v>13</v>
      </c>
      <c r="P16" s="5">
        <v>0.81</v>
      </c>
      <c r="Q16" s="5">
        <v>12.96</v>
      </c>
      <c r="R16" s="5">
        <v>13</v>
      </c>
      <c r="S16" s="5">
        <v>14.6666667</v>
      </c>
      <c r="T16" s="5">
        <v>13.92</v>
      </c>
      <c r="U16" s="5">
        <v>13.92</v>
      </c>
      <c r="V16" s="5">
        <v>15</v>
      </c>
      <c r="W16" s="5">
        <v>15</v>
      </c>
      <c r="X16" s="5">
        <v>1</v>
      </c>
      <c r="Y16" t="str">
        <f t="shared" si="0"/>
        <v>2020-M.Ryan</v>
      </c>
    </row>
    <row r="17" spans="1:25" x14ac:dyDescent="0.2">
      <c r="A17" s="5">
        <v>424</v>
      </c>
      <c r="B17" s="5">
        <v>2020</v>
      </c>
      <c r="C17" s="5" t="s">
        <v>260</v>
      </c>
      <c r="D17" s="5" t="s">
        <v>325</v>
      </c>
      <c r="E17" s="5">
        <v>39</v>
      </c>
      <c r="F17" s="5" t="s">
        <v>5</v>
      </c>
      <c r="G17" s="5" t="s">
        <v>4</v>
      </c>
      <c r="H17" s="5" t="s">
        <v>315</v>
      </c>
      <c r="I17" s="5" t="s">
        <v>315</v>
      </c>
      <c r="J17" s="5">
        <v>1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16</v>
      </c>
      <c r="S17" s="5">
        <v>0.66666667000000002</v>
      </c>
      <c r="T17" s="5">
        <v>5.28</v>
      </c>
      <c r="U17" s="5">
        <v>5.28</v>
      </c>
      <c r="V17" s="5">
        <v>6</v>
      </c>
      <c r="W17" s="5">
        <v>1</v>
      </c>
      <c r="X17" s="5"/>
      <c r="Y17" t="str">
        <f t="shared" si="0"/>
        <v>2020-M.Schaub</v>
      </c>
    </row>
    <row r="18" spans="1:25" x14ac:dyDescent="0.2">
      <c r="A18" s="5">
        <v>471</v>
      </c>
      <c r="B18" s="5">
        <v>2019</v>
      </c>
      <c r="C18" s="5" t="s">
        <v>3</v>
      </c>
      <c r="D18" s="5" t="s">
        <v>324</v>
      </c>
      <c r="E18" s="5">
        <v>34</v>
      </c>
      <c r="F18" s="5" t="s">
        <v>5</v>
      </c>
      <c r="G18" s="5" t="s">
        <v>4</v>
      </c>
      <c r="H18" s="5" t="s">
        <v>315</v>
      </c>
      <c r="I18" s="5" t="s">
        <v>315</v>
      </c>
      <c r="J18" s="5">
        <v>15</v>
      </c>
      <c r="K18" s="5">
        <v>15</v>
      </c>
      <c r="L18" s="5">
        <v>13</v>
      </c>
      <c r="M18" s="5">
        <v>0.87</v>
      </c>
      <c r="N18" s="5">
        <v>13.92</v>
      </c>
      <c r="O18" s="5">
        <v>13</v>
      </c>
      <c r="P18" s="5">
        <v>0.87</v>
      </c>
      <c r="Q18" s="5">
        <v>13.92</v>
      </c>
      <c r="R18" s="5">
        <v>12</v>
      </c>
      <c r="S18" s="5">
        <v>17.3333333</v>
      </c>
      <c r="T18" s="5">
        <v>16</v>
      </c>
      <c r="U18" s="5">
        <v>16</v>
      </c>
      <c r="V18" s="5">
        <v>16</v>
      </c>
      <c r="W18" s="5">
        <v>16</v>
      </c>
      <c r="X18" s="5">
        <v>1</v>
      </c>
      <c r="Y18" t="str">
        <f t="shared" si="0"/>
        <v>2019-M.Ryan</v>
      </c>
    </row>
    <row r="19" spans="1:25" x14ac:dyDescent="0.2">
      <c r="A19" s="5">
        <v>472</v>
      </c>
      <c r="B19" s="5">
        <v>2019</v>
      </c>
      <c r="C19" s="5" t="s">
        <v>260</v>
      </c>
      <c r="D19" s="5" t="s">
        <v>325</v>
      </c>
      <c r="E19" s="5">
        <v>38</v>
      </c>
      <c r="F19" s="5" t="s">
        <v>5</v>
      </c>
      <c r="G19" s="5" t="s">
        <v>4</v>
      </c>
      <c r="H19" s="5" t="s">
        <v>315</v>
      </c>
      <c r="I19" s="5" t="s">
        <v>315</v>
      </c>
      <c r="J19" s="5">
        <v>6</v>
      </c>
      <c r="K19" s="5">
        <v>1</v>
      </c>
      <c r="L19" s="5">
        <v>2</v>
      </c>
      <c r="M19" s="5">
        <v>0.33</v>
      </c>
      <c r="N19" s="5">
        <v>5.28</v>
      </c>
      <c r="O19" s="5">
        <v>2</v>
      </c>
      <c r="P19" s="5">
        <v>0.33</v>
      </c>
      <c r="Q19" s="5">
        <v>5.28</v>
      </c>
      <c r="R19" s="5">
        <v>15</v>
      </c>
      <c r="S19" s="5">
        <v>0.33333332999999998</v>
      </c>
      <c r="T19" s="5">
        <v>0</v>
      </c>
      <c r="U19" s="5">
        <v>0</v>
      </c>
      <c r="V19" s="5">
        <v>3</v>
      </c>
      <c r="W19" s="5">
        <v>0</v>
      </c>
      <c r="X19" s="5"/>
      <c r="Y19" t="str">
        <f t="shared" si="0"/>
        <v>2019-M.Schaub</v>
      </c>
    </row>
    <row r="20" spans="1:25" x14ac:dyDescent="0.2">
      <c r="A20" s="5">
        <v>496</v>
      </c>
      <c r="B20" s="5">
        <v>2018</v>
      </c>
      <c r="C20" s="5" t="s">
        <v>3</v>
      </c>
      <c r="D20" s="5" t="s">
        <v>324</v>
      </c>
      <c r="E20" s="5">
        <v>33</v>
      </c>
      <c r="F20" s="5" t="s">
        <v>5</v>
      </c>
      <c r="G20" s="5" t="s">
        <v>4</v>
      </c>
      <c r="H20" s="5" t="s">
        <v>315</v>
      </c>
      <c r="I20" s="5" t="s">
        <v>315</v>
      </c>
      <c r="J20" s="5">
        <v>16</v>
      </c>
      <c r="K20" s="5">
        <v>16</v>
      </c>
      <c r="L20" s="5">
        <v>16</v>
      </c>
      <c r="M20" s="5">
        <v>1</v>
      </c>
      <c r="N20" s="5">
        <v>16</v>
      </c>
      <c r="O20" s="5">
        <v>16</v>
      </c>
      <c r="P20" s="5">
        <v>1</v>
      </c>
      <c r="Q20" s="5">
        <v>16</v>
      </c>
      <c r="R20" s="5">
        <v>11</v>
      </c>
      <c r="S20" s="5">
        <v>16.6666667</v>
      </c>
      <c r="T20" s="5">
        <v>15.04</v>
      </c>
      <c r="U20" s="5">
        <v>15.04</v>
      </c>
      <c r="V20" s="5">
        <v>16</v>
      </c>
      <c r="W20" s="5">
        <v>16</v>
      </c>
      <c r="X20" s="5">
        <v>1</v>
      </c>
      <c r="Y20" t="str">
        <f t="shared" si="0"/>
        <v>2018-M.Ryan</v>
      </c>
    </row>
    <row r="21" spans="1:25" x14ac:dyDescent="0.2">
      <c r="A21" s="5">
        <v>497</v>
      </c>
      <c r="B21" s="5">
        <v>2018</v>
      </c>
      <c r="C21" s="5" t="s">
        <v>260</v>
      </c>
      <c r="D21" s="5" t="s">
        <v>325</v>
      </c>
      <c r="E21" s="5">
        <v>37</v>
      </c>
      <c r="F21" s="5" t="s">
        <v>5</v>
      </c>
      <c r="G21" s="5" t="s">
        <v>4</v>
      </c>
      <c r="H21" s="5" t="s">
        <v>315</v>
      </c>
      <c r="I21" s="5" t="s">
        <v>315</v>
      </c>
      <c r="J21" s="5">
        <v>3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14</v>
      </c>
      <c r="S21" s="5">
        <v>0.33333332999999998</v>
      </c>
      <c r="T21" s="5">
        <v>0</v>
      </c>
      <c r="U21" s="5">
        <v>0</v>
      </c>
      <c r="V21" s="5">
        <v>4</v>
      </c>
      <c r="W21" s="5">
        <v>0</v>
      </c>
      <c r="X21" s="5"/>
      <c r="Y21" t="str">
        <f t="shared" si="0"/>
        <v>2018-M.Schaub</v>
      </c>
    </row>
    <row r="22" spans="1:25" x14ac:dyDescent="0.2">
      <c r="A22" s="5">
        <v>513</v>
      </c>
      <c r="B22" s="5">
        <v>2017</v>
      </c>
      <c r="C22" s="5" t="s">
        <v>3</v>
      </c>
      <c r="D22" s="5" t="s">
        <v>324</v>
      </c>
      <c r="E22" s="5">
        <v>32</v>
      </c>
      <c r="F22" s="5" t="s">
        <v>5</v>
      </c>
      <c r="G22" s="5" t="s">
        <v>4</v>
      </c>
      <c r="H22" s="5" t="s">
        <v>315</v>
      </c>
      <c r="I22" s="5" t="s">
        <v>315</v>
      </c>
      <c r="J22" s="5">
        <v>16</v>
      </c>
      <c r="K22" s="5">
        <v>16</v>
      </c>
      <c r="L22" s="5">
        <v>15</v>
      </c>
      <c r="M22" s="5">
        <v>0.94</v>
      </c>
      <c r="N22" s="5">
        <v>15.04</v>
      </c>
      <c r="O22" s="5">
        <v>15</v>
      </c>
      <c r="P22" s="5">
        <v>0.94</v>
      </c>
      <c r="Q22" s="5">
        <v>15.04</v>
      </c>
      <c r="R22" s="5">
        <v>10</v>
      </c>
      <c r="S22" s="5">
        <v>16.6666667</v>
      </c>
      <c r="T22" s="5">
        <v>20.96</v>
      </c>
      <c r="U22" s="5">
        <v>20.96</v>
      </c>
      <c r="V22" s="5">
        <v>16</v>
      </c>
      <c r="W22" s="5">
        <v>16</v>
      </c>
      <c r="X22" s="5">
        <v>1</v>
      </c>
      <c r="Y22" t="str">
        <f t="shared" si="0"/>
        <v>2017-M.Ryan</v>
      </c>
    </row>
    <row r="23" spans="1:25" x14ac:dyDescent="0.2">
      <c r="A23" s="5">
        <v>526</v>
      </c>
      <c r="B23" s="5">
        <v>2016</v>
      </c>
      <c r="C23" s="5" t="s">
        <v>3</v>
      </c>
      <c r="D23" s="5" t="s">
        <v>324</v>
      </c>
      <c r="E23" s="5">
        <v>31</v>
      </c>
      <c r="F23" s="5" t="s">
        <v>5</v>
      </c>
      <c r="G23" s="5" t="s">
        <v>4</v>
      </c>
      <c r="H23" s="5" t="s">
        <v>315</v>
      </c>
      <c r="I23" s="5" t="s">
        <v>315</v>
      </c>
      <c r="J23" s="5">
        <v>16</v>
      </c>
      <c r="K23" s="5">
        <v>16</v>
      </c>
      <c r="L23" s="5">
        <v>21</v>
      </c>
      <c r="M23" s="5">
        <v>1.31</v>
      </c>
      <c r="N23" s="5">
        <v>20.96</v>
      </c>
      <c r="O23" s="5">
        <v>21</v>
      </c>
      <c r="P23" s="5">
        <v>1.31</v>
      </c>
      <c r="Q23" s="5">
        <v>20.96</v>
      </c>
      <c r="R23" s="5">
        <v>9</v>
      </c>
      <c r="S23" s="5">
        <v>14</v>
      </c>
      <c r="T23" s="5">
        <v>14.08</v>
      </c>
      <c r="U23" s="5">
        <v>14.08</v>
      </c>
      <c r="V23" s="5">
        <v>16</v>
      </c>
      <c r="W23" s="5">
        <v>16</v>
      </c>
      <c r="X23" s="5">
        <v>1</v>
      </c>
      <c r="Y23" t="str">
        <f t="shared" si="0"/>
        <v>2016-M.Ryan</v>
      </c>
    </row>
    <row r="24" spans="1:25" x14ac:dyDescent="0.2">
      <c r="A24" s="5">
        <v>527</v>
      </c>
      <c r="B24" s="5">
        <v>2016</v>
      </c>
      <c r="C24" s="5" t="s">
        <v>260</v>
      </c>
      <c r="D24" s="5" t="s">
        <v>325</v>
      </c>
      <c r="E24" s="5">
        <v>35</v>
      </c>
      <c r="F24" s="5" t="s">
        <v>5</v>
      </c>
      <c r="G24" s="5" t="s">
        <v>4</v>
      </c>
      <c r="H24" s="5" t="s">
        <v>315</v>
      </c>
      <c r="I24" s="5" t="s">
        <v>315</v>
      </c>
      <c r="J24" s="5">
        <v>4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13</v>
      </c>
      <c r="S24" s="5">
        <v>1.3333333300000001</v>
      </c>
      <c r="T24" s="5">
        <v>8</v>
      </c>
      <c r="U24" s="5">
        <v>8</v>
      </c>
      <c r="V24" s="5">
        <v>2</v>
      </c>
      <c r="W24" s="5">
        <v>2</v>
      </c>
      <c r="X24" s="5"/>
      <c r="Y24" t="str">
        <f t="shared" si="0"/>
        <v>2016-M.Schaub</v>
      </c>
    </row>
    <row r="25" spans="1:25" x14ac:dyDescent="0.2">
      <c r="A25" s="5">
        <v>534</v>
      </c>
      <c r="B25" s="5">
        <v>2015</v>
      </c>
      <c r="C25" s="5" t="s">
        <v>3</v>
      </c>
      <c r="D25" s="5" t="s">
        <v>324</v>
      </c>
      <c r="E25" s="5">
        <v>30</v>
      </c>
      <c r="F25" s="5" t="s">
        <v>5</v>
      </c>
      <c r="G25" s="5" t="s">
        <v>4</v>
      </c>
      <c r="H25" s="5" t="s">
        <v>315</v>
      </c>
      <c r="I25" s="5" t="s">
        <v>315</v>
      </c>
      <c r="J25" s="5">
        <v>16</v>
      </c>
      <c r="K25" s="5">
        <v>16</v>
      </c>
      <c r="L25" s="5">
        <v>14</v>
      </c>
      <c r="M25" s="5">
        <v>0.88</v>
      </c>
      <c r="N25" s="5">
        <v>14.08</v>
      </c>
      <c r="O25" s="5">
        <v>14</v>
      </c>
      <c r="P25" s="5">
        <v>0.88</v>
      </c>
      <c r="Q25" s="5">
        <v>14.08</v>
      </c>
      <c r="R25" s="5">
        <v>8</v>
      </c>
      <c r="S25" s="5">
        <v>15.3333333</v>
      </c>
      <c r="T25" s="5">
        <v>15.04</v>
      </c>
      <c r="U25" s="5">
        <v>15.04</v>
      </c>
      <c r="V25" s="5">
        <v>16</v>
      </c>
      <c r="W25" s="5">
        <v>16</v>
      </c>
      <c r="X25" s="5">
        <v>1</v>
      </c>
      <c r="Y25" t="str">
        <f t="shared" si="0"/>
        <v>2015-M.Ryan</v>
      </c>
    </row>
    <row r="26" spans="1:25" x14ac:dyDescent="0.2">
      <c r="A26" s="5">
        <v>17338</v>
      </c>
      <c r="B26" s="5">
        <v>2015</v>
      </c>
      <c r="C26" s="5" t="s">
        <v>287</v>
      </c>
      <c r="D26" s="5" t="s">
        <v>326</v>
      </c>
      <c r="E26" s="5">
        <v>25</v>
      </c>
      <c r="F26" s="5" t="s">
        <v>5</v>
      </c>
      <c r="G26" s="5" t="s">
        <v>4</v>
      </c>
      <c r="H26" s="5" t="s">
        <v>315</v>
      </c>
      <c r="I26" s="5" t="s">
        <v>315</v>
      </c>
      <c r="J26" s="5">
        <v>2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1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/>
      <c r="Y26" t="str">
        <f t="shared" si="0"/>
        <v>2015-S.Renfree</v>
      </c>
    </row>
    <row r="27" spans="1:25" x14ac:dyDescent="0.2">
      <c r="A27" s="5">
        <v>708</v>
      </c>
      <c r="B27" s="5">
        <v>2020</v>
      </c>
      <c r="C27" s="5" t="s">
        <v>46</v>
      </c>
      <c r="D27" s="5" t="s">
        <v>327</v>
      </c>
      <c r="E27" s="5">
        <v>23</v>
      </c>
      <c r="F27" s="5" t="s">
        <v>328</v>
      </c>
      <c r="G27" s="5" t="s">
        <v>4</v>
      </c>
      <c r="H27" s="5" t="s">
        <v>315</v>
      </c>
      <c r="I27" s="5" t="s">
        <v>315</v>
      </c>
      <c r="J27" s="5">
        <v>15</v>
      </c>
      <c r="K27" s="5">
        <v>15</v>
      </c>
      <c r="L27" s="5">
        <v>18</v>
      </c>
      <c r="M27" s="5">
        <v>1.2</v>
      </c>
      <c r="N27" s="5">
        <v>19.2</v>
      </c>
      <c r="O27" s="5">
        <v>18</v>
      </c>
      <c r="P27" s="5">
        <v>1.2</v>
      </c>
      <c r="Q27" s="5">
        <v>19.2</v>
      </c>
      <c r="R27" s="5">
        <v>3</v>
      </c>
      <c r="S27" s="5">
        <v>16.5</v>
      </c>
      <c r="T27" s="5">
        <v>26.72</v>
      </c>
      <c r="U27" s="5">
        <v>26.72</v>
      </c>
      <c r="V27" s="5">
        <v>15</v>
      </c>
      <c r="W27" s="5">
        <v>15</v>
      </c>
      <c r="X27" s="5">
        <v>1</v>
      </c>
      <c r="Y27" t="str">
        <f t="shared" si="0"/>
        <v>2020-L.Jackson</v>
      </c>
    </row>
    <row r="28" spans="1:25" x14ac:dyDescent="0.2">
      <c r="A28" s="5">
        <v>729</v>
      </c>
      <c r="B28" s="5">
        <v>2020</v>
      </c>
      <c r="C28" s="5" t="s">
        <v>99</v>
      </c>
      <c r="D28" s="5" t="s">
        <v>329</v>
      </c>
      <c r="E28" s="5">
        <v>30</v>
      </c>
      <c r="F28" s="5" t="s">
        <v>328</v>
      </c>
      <c r="G28" s="5" t="s">
        <v>4</v>
      </c>
      <c r="H28" s="5" t="s">
        <v>315</v>
      </c>
      <c r="I28" s="5" t="s">
        <v>315</v>
      </c>
      <c r="J28" s="5">
        <v>4</v>
      </c>
      <c r="K28" s="5">
        <v>1</v>
      </c>
      <c r="L28" s="5">
        <v>1</v>
      </c>
      <c r="M28" s="5">
        <v>0.25</v>
      </c>
      <c r="N28" s="5">
        <v>4</v>
      </c>
      <c r="O28" s="5">
        <v>1</v>
      </c>
      <c r="P28" s="5">
        <v>0.25</v>
      </c>
      <c r="Q28" s="5">
        <v>4</v>
      </c>
      <c r="R28" s="5">
        <v>7</v>
      </c>
      <c r="S28" s="5">
        <v>1.6666666699999999</v>
      </c>
      <c r="T28" s="5">
        <v>4.6399999999999997</v>
      </c>
      <c r="U28" s="5">
        <v>4.6399999999999997</v>
      </c>
      <c r="V28" s="5">
        <v>7</v>
      </c>
      <c r="W28" s="5">
        <v>1</v>
      </c>
      <c r="X28" s="5"/>
      <c r="Y28" t="str">
        <f t="shared" si="0"/>
        <v>2020-R.Griffin III</v>
      </c>
    </row>
    <row r="29" spans="1:25" x14ac:dyDescent="0.2">
      <c r="A29" s="5">
        <v>735</v>
      </c>
      <c r="B29" s="5">
        <v>2020</v>
      </c>
      <c r="C29" s="5" t="s">
        <v>104</v>
      </c>
      <c r="D29" s="5" t="s">
        <v>330</v>
      </c>
      <c r="E29" s="5">
        <v>25</v>
      </c>
      <c r="F29" s="5" t="s">
        <v>328</v>
      </c>
      <c r="G29" s="5" t="s">
        <v>4</v>
      </c>
      <c r="H29" s="5" t="s">
        <v>315</v>
      </c>
      <c r="I29" s="5" t="s">
        <v>315</v>
      </c>
      <c r="J29" s="5">
        <v>2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2</v>
      </c>
      <c r="S29" s="5">
        <v>0</v>
      </c>
      <c r="T29" s="5">
        <v>0</v>
      </c>
      <c r="U29" s="5">
        <v>0</v>
      </c>
      <c r="V29" s="5">
        <v>1</v>
      </c>
      <c r="W29" s="5">
        <v>0</v>
      </c>
      <c r="X29" s="5"/>
      <c r="Y29" t="str">
        <f t="shared" si="0"/>
        <v>2020-T.McSorley</v>
      </c>
    </row>
    <row r="30" spans="1:25" x14ac:dyDescent="0.2">
      <c r="A30" s="5">
        <v>738</v>
      </c>
      <c r="B30" s="5">
        <v>2020</v>
      </c>
      <c r="C30" s="5" t="s">
        <v>110</v>
      </c>
      <c r="D30" s="5" t="s">
        <v>331</v>
      </c>
      <c r="E30" s="5">
        <v>22</v>
      </c>
      <c r="F30" s="5" t="s">
        <v>328</v>
      </c>
      <c r="G30" s="5" t="s">
        <v>4</v>
      </c>
      <c r="H30" s="5" t="s">
        <v>315</v>
      </c>
      <c r="I30" s="5" t="s">
        <v>315</v>
      </c>
      <c r="J30" s="5">
        <v>2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1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/>
      <c r="Y30" t="str">
        <f t="shared" si="0"/>
        <v>2020-T.Huntley</v>
      </c>
    </row>
    <row r="31" spans="1:25" x14ac:dyDescent="0.2">
      <c r="A31" s="5">
        <v>758</v>
      </c>
      <c r="B31" s="5">
        <v>2019</v>
      </c>
      <c r="C31" s="5" t="s">
        <v>46</v>
      </c>
      <c r="D31" s="5" t="s">
        <v>327</v>
      </c>
      <c r="E31" s="5">
        <v>22</v>
      </c>
      <c r="F31" s="5" t="s">
        <v>328</v>
      </c>
      <c r="G31" s="5" t="s">
        <v>4</v>
      </c>
      <c r="H31" s="5" t="s">
        <v>315</v>
      </c>
      <c r="I31" s="5" t="s">
        <v>315</v>
      </c>
      <c r="J31" s="5">
        <v>15</v>
      </c>
      <c r="K31" s="5">
        <v>15</v>
      </c>
      <c r="L31" s="5">
        <v>25</v>
      </c>
      <c r="M31" s="5">
        <v>1.67</v>
      </c>
      <c r="N31" s="5">
        <v>26.72</v>
      </c>
      <c r="O31" s="5">
        <v>25</v>
      </c>
      <c r="P31" s="5">
        <v>1.67</v>
      </c>
      <c r="Q31" s="5">
        <v>26.72</v>
      </c>
      <c r="R31" s="5">
        <v>2</v>
      </c>
      <c r="S31" s="5">
        <v>8</v>
      </c>
      <c r="T31" s="5">
        <v>8</v>
      </c>
      <c r="U31" s="5">
        <v>8</v>
      </c>
      <c r="V31" s="5">
        <v>16</v>
      </c>
      <c r="W31" s="5">
        <v>7</v>
      </c>
      <c r="X31" s="5">
        <v>1</v>
      </c>
      <c r="Y31" t="str">
        <f t="shared" si="0"/>
        <v>2019-L.Jackson</v>
      </c>
    </row>
    <row r="32" spans="1:25" x14ac:dyDescent="0.2">
      <c r="A32" s="5">
        <v>773</v>
      </c>
      <c r="B32" s="5">
        <v>2019</v>
      </c>
      <c r="C32" s="5" t="s">
        <v>99</v>
      </c>
      <c r="D32" s="5" t="s">
        <v>329</v>
      </c>
      <c r="E32" s="5">
        <v>29</v>
      </c>
      <c r="F32" s="5" t="s">
        <v>328</v>
      </c>
      <c r="G32" s="5" t="s">
        <v>4</v>
      </c>
      <c r="H32" s="5" t="s">
        <v>315</v>
      </c>
      <c r="I32" s="5" t="s">
        <v>315</v>
      </c>
      <c r="J32" s="5">
        <v>7</v>
      </c>
      <c r="K32" s="5">
        <v>1</v>
      </c>
      <c r="L32" s="5">
        <v>2</v>
      </c>
      <c r="M32" s="5">
        <v>0.28999999999999998</v>
      </c>
      <c r="N32" s="5">
        <v>4.6399999999999997</v>
      </c>
      <c r="O32" s="5">
        <v>2</v>
      </c>
      <c r="P32" s="5">
        <v>0.28999999999999998</v>
      </c>
      <c r="Q32" s="5">
        <v>4.6399999999999997</v>
      </c>
      <c r="R32" s="5">
        <v>6</v>
      </c>
      <c r="S32" s="5">
        <v>2.6666666700000001</v>
      </c>
      <c r="T32" s="5">
        <v>0</v>
      </c>
      <c r="U32" s="5">
        <v>0</v>
      </c>
      <c r="V32" s="5">
        <v>3</v>
      </c>
      <c r="W32" s="5">
        <v>0</v>
      </c>
      <c r="X32" s="5"/>
      <c r="Y32" t="str">
        <f t="shared" si="0"/>
        <v>2019-R.Griffin III</v>
      </c>
    </row>
    <row r="33" spans="1:25" x14ac:dyDescent="0.2">
      <c r="A33" s="5">
        <v>776</v>
      </c>
      <c r="B33" s="5">
        <v>2019</v>
      </c>
      <c r="C33" s="5" t="s">
        <v>104</v>
      </c>
      <c r="D33" s="5" t="s">
        <v>330</v>
      </c>
      <c r="E33" s="5">
        <v>24</v>
      </c>
      <c r="F33" s="5" t="s">
        <v>328</v>
      </c>
      <c r="G33" s="5" t="s">
        <v>4</v>
      </c>
      <c r="H33" s="5" t="s">
        <v>315</v>
      </c>
      <c r="I33" s="5" t="s">
        <v>315</v>
      </c>
      <c r="J33" s="5">
        <v>1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1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/>
      <c r="Y33" t="str">
        <f t="shared" si="0"/>
        <v>2019-T.McSorley</v>
      </c>
    </row>
    <row r="34" spans="1:25" x14ac:dyDescent="0.2">
      <c r="A34" s="5">
        <v>6931</v>
      </c>
      <c r="B34" s="5">
        <v>2018</v>
      </c>
      <c r="C34" s="5" t="s">
        <v>76</v>
      </c>
      <c r="D34" s="5" t="s">
        <v>332</v>
      </c>
      <c r="E34" s="5">
        <v>33</v>
      </c>
      <c r="F34" s="5" t="s">
        <v>328</v>
      </c>
      <c r="G34" s="5" t="s">
        <v>4</v>
      </c>
      <c r="H34" s="5" t="s">
        <v>315</v>
      </c>
      <c r="I34" s="5" t="s">
        <v>315</v>
      </c>
      <c r="J34" s="5">
        <v>9</v>
      </c>
      <c r="K34" s="5">
        <v>9</v>
      </c>
      <c r="L34" s="5">
        <v>7</v>
      </c>
      <c r="M34" s="5">
        <v>0.78</v>
      </c>
      <c r="N34" s="5">
        <v>12.48</v>
      </c>
      <c r="O34" s="5">
        <v>7</v>
      </c>
      <c r="P34" s="5">
        <v>0.78</v>
      </c>
      <c r="Q34" s="5">
        <v>12.48</v>
      </c>
      <c r="R34" s="5">
        <v>11</v>
      </c>
      <c r="S34" s="5">
        <v>7.6666666699999997</v>
      </c>
      <c r="T34" s="5">
        <v>8.9600000000000009</v>
      </c>
      <c r="U34" s="5">
        <v>8.9600000000000009</v>
      </c>
      <c r="V34" s="5">
        <v>16</v>
      </c>
      <c r="W34" s="5">
        <v>16</v>
      </c>
      <c r="X34" s="5">
        <v>1</v>
      </c>
      <c r="Y34" t="str">
        <f t="shared" si="0"/>
        <v>2018-J.Flacco</v>
      </c>
    </row>
    <row r="35" spans="1:25" x14ac:dyDescent="0.2">
      <c r="A35" s="5">
        <v>794</v>
      </c>
      <c r="B35" s="5">
        <v>2018</v>
      </c>
      <c r="C35" s="5" t="s">
        <v>46</v>
      </c>
      <c r="D35" s="5" t="s">
        <v>327</v>
      </c>
      <c r="E35" s="5">
        <v>21</v>
      </c>
      <c r="F35" s="5" t="s">
        <v>328</v>
      </c>
      <c r="G35" s="5" t="s">
        <v>4</v>
      </c>
      <c r="H35" s="5" t="s">
        <v>315</v>
      </c>
      <c r="I35" s="5" t="s">
        <v>315</v>
      </c>
      <c r="J35" s="5">
        <v>16</v>
      </c>
      <c r="K35" s="5">
        <v>7</v>
      </c>
      <c r="L35" s="5">
        <v>8</v>
      </c>
      <c r="M35" s="5">
        <v>0.5</v>
      </c>
      <c r="N35" s="5">
        <v>8</v>
      </c>
      <c r="O35" s="5">
        <v>8</v>
      </c>
      <c r="P35" s="5">
        <v>0.5</v>
      </c>
      <c r="Q35" s="5">
        <v>8</v>
      </c>
      <c r="R35" s="5">
        <v>1</v>
      </c>
      <c r="S35" s="5">
        <v>8</v>
      </c>
      <c r="T35" s="5">
        <v>0</v>
      </c>
      <c r="U35" s="5">
        <v>0</v>
      </c>
      <c r="V35" s="5">
        <v>0</v>
      </c>
      <c r="W35" s="5">
        <v>0</v>
      </c>
      <c r="X35" s="5"/>
      <c r="Y35" t="str">
        <f t="shared" si="0"/>
        <v>2018-L.Jackson</v>
      </c>
    </row>
    <row r="36" spans="1:25" x14ac:dyDescent="0.2">
      <c r="A36" s="5">
        <v>805</v>
      </c>
      <c r="B36" s="5">
        <v>2018</v>
      </c>
      <c r="C36" s="5" t="s">
        <v>99</v>
      </c>
      <c r="D36" s="5" t="s">
        <v>329</v>
      </c>
      <c r="E36" s="5">
        <v>28</v>
      </c>
      <c r="F36" s="5" t="s">
        <v>328</v>
      </c>
      <c r="G36" s="5" t="s">
        <v>4</v>
      </c>
      <c r="H36" s="5" t="s">
        <v>315</v>
      </c>
      <c r="I36" s="5" t="s">
        <v>315</v>
      </c>
      <c r="J36" s="5">
        <v>3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5</v>
      </c>
      <c r="S36" s="5">
        <v>5.6666666699999997</v>
      </c>
      <c r="T36" s="5">
        <v>9.6</v>
      </c>
      <c r="U36" s="5">
        <v>9.6</v>
      </c>
      <c r="V36" s="5">
        <v>5</v>
      </c>
      <c r="W36" s="5">
        <v>5</v>
      </c>
      <c r="X36" s="5"/>
      <c r="Y36" t="str">
        <f t="shared" si="0"/>
        <v>2018-R.Griffin III</v>
      </c>
    </row>
    <row r="37" spans="1:25" x14ac:dyDescent="0.2">
      <c r="A37" s="5">
        <v>6934</v>
      </c>
      <c r="B37" s="5">
        <v>2017</v>
      </c>
      <c r="C37" s="5" t="s">
        <v>76</v>
      </c>
      <c r="D37" s="5" t="s">
        <v>332</v>
      </c>
      <c r="E37" s="5">
        <v>32</v>
      </c>
      <c r="F37" s="5" t="s">
        <v>328</v>
      </c>
      <c r="G37" s="5" t="s">
        <v>4</v>
      </c>
      <c r="H37" s="5" t="s">
        <v>315</v>
      </c>
      <c r="I37" s="5" t="s">
        <v>315</v>
      </c>
      <c r="J37" s="5">
        <v>16</v>
      </c>
      <c r="K37" s="5">
        <v>16</v>
      </c>
      <c r="L37" s="5">
        <v>9</v>
      </c>
      <c r="M37" s="5">
        <v>0.56000000000000005</v>
      </c>
      <c r="N37" s="5">
        <v>8.9600000000000009</v>
      </c>
      <c r="O37" s="5">
        <v>9</v>
      </c>
      <c r="P37" s="5">
        <v>0.56000000000000005</v>
      </c>
      <c r="Q37" s="5">
        <v>8.9600000000000009</v>
      </c>
      <c r="R37" s="5">
        <v>10</v>
      </c>
      <c r="S37" s="5">
        <v>9</v>
      </c>
      <c r="T37" s="5">
        <v>8.9600000000000009</v>
      </c>
      <c r="U37" s="5">
        <v>8.9600000000000009</v>
      </c>
      <c r="V37" s="5">
        <v>16</v>
      </c>
      <c r="W37" s="5">
        <v>16</v>
      </c>
      <c r="X37" s="5">
        <v>1</v>
      </c>
      <c r="Y37" t="str">
        <f t="shared" si="0"/>
        <v>2017-J.Flacco</v>
      </c>
    </row>
    <row r="38" spans="1:25" x14ac:dyDescent="0.2">
      <c r="A38" s="5">
        <v>13524</v>
      </c>
      <c r="B38" s="5">
        <v>2017</v>
      </c>
      <c r="C38" s="5" t="s">
        <v>143</v>
      </c>
      <c r="D38" s="5" t="s">
        <v>333</v>
      </c>
      <c r="E38" s="5">
        <v>29</v>
      </c>
      <c r="F38" s="5" t="s">
        <v>328</v>
      </c>
      <c r="G38" s="5" t="s">
        <v>4</v>
      </c>
      <c r="H38" s="5" t="s">
        <v>315</v>
      </c>
      <c r="I38" s="5" t="s">
        <v>315</v>
      </c>
      <c r="J38" s="5">
        <v>2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4</v>
      </c>
      <c r="S38" s="5">
        <v>1</v>
      </c>
      <c r="T38" s="5">
        <v>0</v>
      </c>
      <c r="U38" s="5">
        <v>0</v>
      </c>
      <c r="V38" s="5">
        <v>4</v>
      </c>
      <c r="W38" s="5">
        <v>0</v>
      </c>
      <c r="X38" s="5"/>
      <c r="Y38" t="str">
        <f t="shared" si="0"/>
        <v>2017-R.Mallett</v>
      </c>
    </row>
    <row r="39" spans="1:25" x14ac:dyDescent="0.2">
      <c r="A39" s="5">
        <v>6938</v>
      </c>
      <c r="B39" s="5">
        <v>2016</v>
      </c>
      <c r="C39" s="5" t="s">
        <v>76</v>
      </c>
      <c r="D39" s="5" t="s">
        <v>332</v>
      </c>
      <c r="E39" s="5">
        <v>31</v>
      </c>
      <c r="F39" s="5" t="s">
        <v>328</v>
      </c>
      <c r="G39" s="5" t="s">
        <v>4</v>
      </c>
      <c r="H39" s="5" t="s">
        <v>315</v>
      </c>
      <c r="I39" s="5" t="s">
        <v>315</v>
      </c>
      <c r="J39" s="5">
        <v>16</v>
      </c>
      <c r="K39" s="5">
        <v>16</v>
      </c>
      <c r="L39" s="5">
        <v>9</v>
      </c>
      <c r="M39" s="5">
        <v>0.56000000000000005</v>
      </c>
      <c r="N39" s="5">
        <v>8.9600000000000009</v>
      </c>
      <c r="O39" s="5">
        <v>9</v>
      </c>
      <c r="P39" s="5">
        <v>0.56000000000000005</v>
      </c>
      <c r="Q39" s="5">
        <v>8.9600000000000009</v>
      </c>
      <c r="R39" s="5">
        <v>9</v>
      </c>
      <c r="S39" s="5">
        <v>8.6666666699999997</v>
      </c>
      <c r="T39" s="5">
        <v>8</v>
      </c>
      <c r="U39" s="5">
        <v>8</v>
      </c>
      <c r="V39" s="5">
        <v>10</v>
      </c>
      <c r="W39" s="5">
        <v>10</v>
      </c>
      <c r="X39" s="5">
        <v>1</v>
      </c>
      <c r="Y39" t="str">
        <f t="shared" si="0"/>
        <v>2016-J.Flacco</v>
      </c>
    </row>
    <row r="40" spans="1:25" x14ac:dyDescent="0.2">
      <c r="A40" s="5">
        <v>13531</v>
      </c>
      <c r="B40" s="5">
        <v>2016</v>
      </c>
      <c r="C40" s="5" t="s">
        <v>143</v>
      </c>
      <c r="D40" s="5" t="s">
        <v>333</v>
      </c>
      <c r="E40" s="5">
        <v>28</v>
      </c>
      <c r="F40" s="5" t="s">
        <v>328</v>
      </c>
      <c r="G40" s="5" t="s">
        <v>4</v>
      </c>
      <c r="H40" s="5" t="s">
        <v>315</v>
      </c>
      <c r="I40" s="5" t="s">
        <v>315</v>
      </c>
      <c r="J40" s="5">
        <v>4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3</v>
      </c>
      <c r="S40" s="5">
        <v>1.3333333300000001</v>
      </c>
      <c r="T40" s="5">
        <v>8</v>
      </c>
      <c r="U40" s="5">
        <v>8</v>
      </c>
      <c r="V40" s="5">
        <v>2</v>
      </c>
      <c r="W40" s="5">
        <v>2</v>
      </c>
      <c r="X40" s="5"/>
      <c r="Y40" t="str">
        <f t="shared" si="0"/>
        <v>2016-R.Mallett</v>
      </c>
    </row>
    <row r="41" spans="1:25" x14ac:dyDescent="0.2">
      <c r="A41" s="5">
        <v>6942</v>
      </c>
      <c r="B41" s="5">
        <v>2015</v>
      </c>
      <c r="C41" s="5" t="s">
        <v>76</v>
      </c>
      <c r="D41" s="5" t="s">
        <v>332</v>
      </c>
      <c r="E41" s="5">
        <v>30</v>
      </c>
      <c r="F41" s="5" t="s">
        <v>328</v>
      </c>
      <c r="G41" s="5" t="s">
        <v>4</v>
      </c>
      <c r="H41" s="5" t="s">
        <v>315</v>
      </c>
      <c r="I41" s="5" t="s">
        <v>315</v>
      </c>
      <c r="J41" s="5">
        <v>10</v>
      </c>
      <c r="K41" s="5">
        <v>10</v>
      </c>
      <c r="L41" s="5">
        <v>5</v>
      </c>
      <c r="M41" s="5">
        <v>0.5</v>
      </c>
      <c r="N41" s="5">
        <v>8</v>
      </c>
      <c r="O41" s="5">
        <v>5</v>
      </c>
      <c r="P41" s="5">
        <v>0.5</v>
      </c>
      <c r="Q41" s="5">
        <v>8</v>
      </c>
      <c r="R41" s="5">
        <v>8</v>
      </c>
      <c r="S41" s="5">
        <v>11.3333333</v>
      </c>
      <c r="T41" s="5">
        <v>12.96</v>
      </c>
      <c r="U41" s="5">
        <v>12.96</v>
      </c>
      <c r="V41" s="5">
        <v>16</v>
      </c>
      <c r="W41" s="5">
        <v>16</v>
      </c>
      <c r="X41" s="5">
        <v>1</v>
      </c>
      <c r="Y41" t="str">
        <f t="shared" si="0"/>
        <v>2015-J.Flacco</v>
      </c>
    </row>
    <row r="42" spans="1:25" x14ac:dyDescent="0.2">
      <c r="A42" s="5">
        <v>556</v>
      </c>
      <c r="B42" s="5">
        <v>2015</v>
      </c>
      <c r="C42" s="5" t="s">
        <v>260</v>
      </c>
      <c r="D42" s="5" t="s">
        <v>325</v>
      </c>
      <c r="E42" s="5">
        <v>34</v>
      </c>
      <c r="F42" s="5" t="s">
        <v>328</v>
      </c>
      <c r="G42" s="5" t="s">
        <v>4</v>
      </c>
      <c r="H42" s="5" t="s">
        <v>315</v>
      </c>
      <c r="I42" s="5" t="s">
        <v>315</v>
      </c>
      <c r="J42" s="5">
        <v>2</v>
      </c>
      <c r="K42" s="5">
        <v>2</v>
      </c>
      <c r="L42" s="5">
        <v>1</v>
      </c>
      <c r="M42" s="5">
        <v>0.5</v>
      </c>
      <c r="N42" s="5">
        <v>8</v>
      </c>
      <c r="O42" s="5">
        <v>1</v>
      </c>
      <c r="P42" s="5">
        <v>0.5</v>
      </c>
      <c r="Q42" s="5">
        <v>8</v>
      </c>
      <c r="R42" s="5">
        <v>12</v>
      </c>
      <c r="S42" s="5">
        <v>4.6666666699999997</v>
      </c>
      <c r="T42" s="5">
        <v>0</v>
      </c>
      <c r="U42" s="5">
        <v>0</v>
      </c>
      <c r="V42" s="5">
        <v>11</v>
      </c>
      <c r="W42" s="5">
        <v>0</v>
      </c>
      <c r="X42" s="5"/>
      <c r="Y42" t="str">
        <f t="shared" si="0"/>
        <v>2015-M.Schaub</v>
      </c>
    </row>
    <row r="43" spans="1:25" x14ac:dyDescent="0.2">
      <c r="A43" s="5">
        <v>1048</v>
      </c>
      <c r="B43" s="5">
        <v>2020</v>
      </c>
      <c r="C43" s="5" t="s">
        <v>18</v>
      </c>
      <c r="D43" s="5" t="s">
        <v>334</v>
      </c>
      <c r="E43" s="5">
        <v>24</v>
      </c>
      <c r="F43" s="5" t="s">
        <v>19</v>
      </c>
      <c r="G43" s="5" t="s">
        <v>4</v>
      </c>
      <c r="H43" s="5" t="s">
        <v>315</v>
      </c>
      <c r="I43" s="5" t="s">
        <v>315</v>
      </c>
      <c r="J43" s="5">
        <v>16</v>
      </c>
      <c r="K43" s="5">
        <v>16</v>
      </c>
      <c r="L43" s="5">
        <v>20</v>
      </c>
      <c r="M43" s="5">
        <v>1.25</v>
      </c>
      <c r="N43" s="5">
        <v>20</v>
      </c>
      <c r="O43" s="5">
        <v>20</v>
      </c>
      <c r="P43" s="5">
        <v>1.25</v>
      </c>
      <c r="Q43" s="5">
        <v>20</v>
      </c>
      <c r="R43" s="5">
        <v>3</v>
      </c>
      <c r="S43" s="5">
        <v>8.5</v>
      </c>
      <c r="T43" s="5">
        <v>11.04</v>
      </c>
      <c r="U43" s="5">
        <v>11.04</v>
      </c>
      <c r="V43" s="5">
        <v>16</v>
      </c>
      <c r="W43" s="5">
        <v>16</v>
      </c>
      <c r="X43" s="5">
        <v>1</v>
      </c>
      <c r="Y43" t="str">
        <f t="shared" si="0"/>
        <v>2020-J.Allen</v>
      </c>
    </row>
    <row r="44" spans="1:25" x14ac:dyDescent="0.2">
      <c r="A44" s="5">
        <v>1055</v>
      </c>
      <c r="B44" s="5">
        <v>2020</v>
      </c>
      <c r="C44" s="5" t="s">
        <v>96</v>
      </c>
      <c r="D44" s="5" t="s">
        <v>335</v>
      </c>
      <c r="E44" s="5">
        <v>30</v>
      </c>
      <c r="F44" s="5" t="s">
        <v>19</v>
      </c>
      <c r="G44" s="5" t="s">
        <v>4</v>
      </c>
      <c r="H44" s="5" t="s">
        <v>315</v>
      </c>
      <c r="I44" s="5" t="s">
        <v>315</v>
      </c>
      <c r="J44" s="5">
        <v>5</v>
      </c>
      <c r="K44" s="5">
        <v>0</v>
      </c>
      <c r="L44" s="5">
        <v>1</v>
      </c>
      <c r="M44" s="5">
        <v>0.2</v>
      </c>
      <c r="N44" s="5">
        <v>3.2</v>
      </c>
      <c r="O44" s="5">
        <v>1</v>
      </c>
      <c r="P44" s="5">
        <v>0.2</v>
      </c>
      <c r="Q44" s="5">
        <v>3.2</v>
      </c>
      <c r="R44" s="5">
        <v>6</v>
      </c>
      <c r="S44" s="5">
        <v>1</v>
      </c>
      <c r="T44" s="5">
        <v>8</v>
      </c>
      <c r="U44" s="5">
        <v>8</v>
      </c>
      <c r="V44" s="5">
        <v>2</v>
      </c>
      <c r="W44" s="5">
        <v>0</v>
      </c>
      <c r="X44" s="5"/>
      <c r="Y44" t="str">
        <f t="shared" si="0"/>
        <v>2020-M.Barkley</v>
      </c>
    </row>
    <row r="45" spans="1:25" x14ac:dyDescent="0.2">
      <c r="A45" s="5">
        <v>1100</v>
      </c>
      <c r="B45" s="5">
        <v>2019</v>
      </c>
      <c r="C45" s="5" t="s">
        <v>18</v>
      </c>
      <c r="D45" s="5" t="s">
        <v>334</v>
      </c>
      <c r="E45" s="5">
        <v>23</v>
      </c>
      <c r="F45" s="5" t="s">
        <v>19</v>
      </c>
      <c r="G45" s="5" t="s">
        <v>4</v>
      </c>
      <c r="H45" s="5" t="s">
        <v>315</v>
      </c>
      <c r="I45" s="5" t="s">
        <v>315</v>
      </c>
      <c r="J45" s="5">
        <v>16</v>
      </c>
      <c r="K45" s="5">
        <v>16</v>
      </c>
      <c r="L45" s="5">
        <v>11</v>
      </c>
      <c r="M45" s="5">
        <v>0.69</v>
      </c>
      <c r="N45" s="5">
        <v>11.04</v>
      </c>
      <c r="O45" s="5">
        <v>11</v>
      </c>
      <c r="P45" s="5">
        <v>0.69</v>
      </c>
      <c r="Q45" s="5">
        <v>11.04</v>
      </c>
      <c r="R45" s="5">
        <v>2</v>
      </c>
      <c r="S45" s="5">
        <v>6</v>
      </c>
      <c r="T45" s="5">
        <v>8</v>
      </c>
      <c r="U45" s="5">
        <v>8</v>
      </c>
      <c r="V45" s="5">
        <v>12</v>
      </c>
      <c r="W45" s="5">
        <v>11</v>
      </c>
      <c r="X45" s="5">
        <v>1</v>
      </c>
      <c r="Y45" t="str">
        <f t="shared" si="0"/>
        <v>2019-J.Allen</v>
      </c>
    </row>
    <row r="46" spans="1:25" x14ac:dyDescent="0.2">
      <c r="A46" s="5">
        <v>1103</v>
      </c>
      <c r="B46" s="5">
        <v>2019</v>
      </c>
      <c r="C46" s="5" t="s">
        <v>96</v>
      </c>
      <c r="D46" s="5" t="s">
        <v>335</v>
      </c>
      <c r="E46" s="5">
        <v>29</v>
      </c>
      <c r="F46" s="5" t="s">
        <v>19</v>
      </c>
      <c r="G46" s="5" t="s">
        <v>4</v>
      </c>
      <c r="H46" s="5" t="s">
        <v>315</v>
      </c>
      <c r="I46" s="5" t="s">
        <v>315</v>
      </c>
      <c r="J46" s="5">
        <v>2</v>
      </c>
      <c r="K46" s="5">
        <v>0</v>
      </c>
      <c r="L46" s="5">
        <v>1</v>
      </c>
      <c r="M46" s="5">
        <v>0.5</v>
      </c>
      <c r="N46" s="5">
        <v>8</v>
      </c>
      <c r="O46" s="5">
        <v>1</v>
      </c>
      <c r="P46" s="5">
        <v>0.5</v>
      </c>
      <c r="Q46" s="5">
        <v>8</v>
      </c>
      <c r="R46" s="5">
        <v>5</v>
      </c>
      <c r="S46" s="5">
        <v>0.66666667000000002</v>
      </c>
      <c r="T46" s="5">
        <v>16</v>
      </c>
      <c r="U46" s="5">
        <v>16</v>
      </c>
      <c r="V46" s="5">
        <v>1</v>
      </c>
      <c r="W46" s="5">
        <v>1</v>
      </c>
      <c r="X46" s="5"/>
      <c r="Y46" t="str">
        <f t="shared" si="0"/>
        <v>2019-M.Barkley</v>
      </c>
    </row>
    <row r="47" spans="1:25" x14ac:dyDescent="0.2">
      <c r="A47" s="5">
        <v>11499</v>
      </c>
      <c r="B47" s="5">
        <v>2018</v>
      </c>
      <c r="C47" s="5" t="s">
        <v>266</v>
      </c>
      <c r="D47" s="5" t="s">
        <v>336</v>
      </c>
      <c r="E47" s="5">
        <v>35</v>
      </c>
      <c r="F47" s="5" t="s">
        <v>19</v>
      </c>
      <c r="G47" s="5" t="s">
        <v>4</v>
      </c>
      <c r="H47" s="5" t="s">
        <v>315</v>
      </c>
      <c r="I47" s="5" t="s">
        <v>315</v>
      </c>
      <c r="J47" s="5">
        <v>2</v>
      </c>
      <c r="K47" s="5">
        <v>2</v>
      </c>
      <c r="L47" s="5">
        <v>1</v>
      </c>
      <c r="M47" s="5">
        <v>0.5</v>
      </c>
      <c r="N47" s="5">
        <v>8</v>
      </c>
      <c r="O47" s="5">
        <v>1</v>
      </c>
      <c r="P47" s="5">
        <v>0.5</v>
      </c>
      <c r="Q47" s="5">
        <v>8</v>
      </c>
      <c r="R47" s="5">
        <v>13</v>
      </c>
      <c r="S47" s="5">
        <v>0.33333332999999998</v>
      </c>
      <c r="T47" s="5">
        <v>0</v>
      </c>
      <c r="U47" s="5">
        <v>0</v>
      </c>
      <c r="V47" s="5">
        <v>3</v>
      </c>
      <c r="W47" s="5">
        <v>0</v>
      </c>
      <c r="X47" s="5"/>
      <c r="Y47" t="str">
        <f t="shared" si="0"/>
        <v>2018-D.Anderson</v>
      </c>
    </row>
    <row r="48" spans="1:25" x14ac:dyDescent="0.2">
      <c r="A48" s="5">
        <v>1127</v>
      </c>
      <c r="B48" s="5">
        <v>2018</v>
      </c>
      <c r="C48" s="5" t="s">
        <v>18</v>
      </c>
      <c r="D48" s="5" t="s">
        <v>334</v>
      </c>
      <c r="E48" s="5">
        <v>22</v>
      </c>
      <c r="F48" s="5" t="s">
        <v>19</v>
      </c>
      <c r="G48" s="5" t="s">
        <v>4</v>
      </c>
      <c r="H48" s="5" t="s">
        <v>315</v>
      </c>
      <c r="I48" s="5" t="s">
        <v>315</v>
      </c>
      <c r="J48" s="5">
        <v>12</v>
      </c>
      <c r="K48" s="5">
        <v>11</v>
      </c>
      <c r="L48" s="5">
        <v>6</v>
      </c>
      <c r="M48" s="5">
        <v>0.5</v>
      </c>
      <c r="N48" s="5">
        <v>8</v>
      </c>
      <c r="O48" s="5">
        <v>6</v>
      </c>
      <c r="P48" s="5">
        <v>0.5</v>
      </c>
      <c r="Q48" s="5">
        <v>8</v>
      </c>
      <c r="R48" s="5">
        <v>1</v>
      </c>
      <c r="S48" s="5">
        <v>6</v>
      </c>
      <c r="T48" s="5">
        <v>0</v>
      </c>
      <c r="U48" s="5">
        <v>0</v>
      </c>
      <c r="V48" s="5">
        <v>0</v>
      </c>
      <c r="W48" s="5">
        <v>0</v>
      </c>
      <c r="X48" s="5">
        <v>1</v>
      </c>
      <c r="Y48" t="str">
        <f t="shared" si="0"/>
        <v>2018-J.Allen</v>
      </c>
    </row>
    <row r="49" spans="1:25" x14ac:dyDescent="0.2">
      <c r="A49" s="5">
        <v>1129</v>
      </c>
      <c r="B49" s="5">
        <v>2018</v>
      </c>
      <c r="C49" s="5" t="s">
        <v>96</v>
      </c>
      <c r="D49" s="5" t="s">
        <v>335</v>
      </c>
      <c r="E49" s="5">
        <v>28</v>
      </c>
      <c r="F49" s="5" t="s">
        <v>19</v>
      </c>
      <c r="G49" s="5" t="s">
        <v>4</v>
      </c>
      <c r="H49" s="5" t="s">
        <v>315</v>
      </c>
      <c r="I49" s="5" t="s">
        <v>315</v>
      </c>
      <c r="J49" s="5">
        <v>1</v>
      </c>
      <c r="K49" s="5">
        <v>1</v>
      </c>
      <c r="L49" s="5">
        <v>1</v>
      </c>
      <c r="M49" s="5">
        <v>1</v>
      </c>
      <c r="N49" s="5">
        <v>16</v>
      </c>
      <c r="O49" s="5">
        <v>1</v>
      </c>
      <c r="P49" s="5">
        <v>1</v>
      </c>
      <c r="Q49" s="5">
        <v>16</v>
      </c>
      <c r="R49" s="5">
        <v>4</v>
      </c>
      <c r="S49" s="5">
        <v>0.66666667000000002</v>
      </c>
      <c r="T49" s="5">
        <v>2.2400000000000002</v>
      </c>
      <c r="U49" s="5">
        <v>2.2400000000000002</v>
      </c>
      <c r="V49" s="5">
        <v>7</v>
      </c>
      <c r="W49" s="5">
        <v>6</v>
      </c>
      <c r="X49" s="5"/>
      <c r="Y49" t="str">
        <f t="shared" si="0"/>
        <v>2018-M.Barkley</v>
      </c>
    </row>
    <row r="50" spans="1:25" x14ac:dyDescent="0.2">
      <c r="A50" s="5">
        <v>5285</v>
      </c>
      <c r="B50" s="5">
        <v>2018</v>
      </c>
      <c r="C50" s="5" t="s">
        <v>106</v>
      </c>
      <c r="D50" s="5" t="s">
        <v>337</v>
      </c>
      <c r="E50" s="5">
        <v>24</v>
      </c>
      <c r="F50" s="5" t="s">
        <v>19</v>
      </c>
      <c r="G50" s="5" t="s">
        <v>4</v>
      </c>
      <c r="H50" s="5" t="s">
        <v>315</v>
      </c>
      <c r="I50" s="5" t="s">
        <v>315</v>
      </c>
      <c r="J50" s="5">
        <v>4</v>
      </c>
      <c r="K50" s="5">
        <v>2</v>
      </c>
      <c r="L50" s="5">
        <v>1</v>
      </c>
      <c r="M50" s="5">
        <v>0.25</v>
      </c>
      <c r="N50" s="5">
        <v>4</v>
      </c>
      <c r="O50" s="5">
        <v>1</v>
      </c>
      <c r="P50" s="5">
        <v>0.25</v>
      </c>
      <c r="Q50" s="5">
        <v>4</v>
      </c>
      <c r="R50" s="5">
        <v>2</v>
      </c>
      <c r="S50" s="5">
        <v>1</v>
      </c>
      <c r="T50" s="5">
        <v>4</v>
      </c>
      <c r="U50" s="5">
        <v>4</v>
      </c>
      <c r="V50" s="5">
        <v>4</v>
      </c>
      <c r="W50" s="5">
        <v>2</v>
      </c>
      <c r="X50" s="5"/>
      <c r="Y50" t="str">
        <f t="shared" si="0"/>
        <v>2018-N.Peterman</v>
      </c>
    </row>
    <row r="51" spans="1:25" x14ac:dyDescent="0.2">
      <c r="A51" s="5">
        <v>5288</v>
      </c>
      <c r="B51" s="5">
        <v>2017</v>
      </c>
      <c r="C51" s="5" t="s">
        <v>106</v>
      </c>
      <c r="D51" s="5" t="s">
        <v>337</v>
      </c>
      <c r="E51" s="5">
        <v>23</v>
      </c>
      <c r="F51" s="5" t="s">
        <v>19</v>
      </c>
      <c r="G51" s="5" t="s">
        <v>4</v>
      </c>
      <c r="H51" s="5" t="s">
        <v>315</v>
      </c>
      <c r="I51" s="5" t="s">
        <v>315</v>
      </c>
      <c r="J51" s="5">
        <v>4</v>
      </c>
      <c r="K51" s="5">
        <v>2</v>
      </c>
      <c r="L51" s="5">
        <v>1</v>
      </c>
      <c r="M51" s="5">
        <v>0.25</v>
      </c>
      <c r="N51" s="5">
        <v>4</v>
      </c>
      <c r="O51" s="5">
        <v>1</v>
      </c>
      <c r="P51" s="5">
        <v>0.25</v>
      </c>
      <c r="Q51" s="5">
        <v>4</v>
      </c>
      <c r="R51" s="5">
        <v>1</v>
      </c>
      <c r="S51" s="5">
        <v>1</v>
      </c>
      <c r="T51" s="5">
        <v>0</v>
      </c>
      <c r="U51" s="5">
        <v>0</v>
      </c>
      <c r="V51" s="5">
        <v>0</v>
      </c>
      <c r="W51" s="5">
        <v>0</v>
      </c>
      <c r="X51" s="5"/>
      <c r="Y51" t="str">
        <f t="shared" si="0"/>
        <v>2017-N.Peterman</v>
      </c>
    </row>
    <row r="52" spans="1:25" x14ac:dyDescent="0.2">
      <c r="A52" s="5">
        <v>11523</v>
      </c>
      <c r="B52" s="5">
        <v>2017</v>
      </c>
      <c r="C52" s="5" t="s">
        <v>338</v>
      </c>
      <c r="D52" s="5" t="s">
        <v>339</v>
      </c>
      <c r="E52" s="5">
        <v>28</v>
      </c>
      <c r="F52" s="5" t="s">
        <v>19</v>
      </c>
      <c r="G52" s="5" t="s">
        <v>4</v>
      </c>
      <c r="H52" s="5" t="s">
        <v>315</v>
      </c>
      <c r="I52" s="5" t="s">
        <v>315</v>
      </c>
      <c r="J52" s="5">
        <v>2</v>
      </c>
      <c r="K52" s="5">
        <v>1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6</v>
      </c>
      <c r="S52" s="5">
        <v>2.6666666700000001</v>
      </c>
      <c r="T52" s="5">
        <v>3.52</v>
      </c>
      <c r="U52" s="5">
        <v>3.52</v>
      </c>
      <c r="V52" s="5">
        <v>9</v>
      </c>
      <c r="W52" s="5">
        <v>2</v>
      </c>
      <c r="X52" s="5"/>
      <c r="Y52" t="str">
        <f t="shared" si="0"/>
        <v>2017-T.Pryor</v>
      </c>
    </row>
    <row r="53" spans="1:25" x14ac:dyDescent="0.2">
      <c r="A53" s="5">
        <v>4818</v>
      </c>
      <c r="B53" s="5">
        <v>2017</v>
      </c>
      <c r="C53" s="5" t="s">
        <v>92</v>
      </c>
      <c r="D53" s="5" t="s">
        <v>340</v>
      </c>
      <c r="E53" s="5">
        <v>28</v>
      </c>
      <c r="F53" s="5" t="s">
        <v>19</v>
      </c>
      <c r="G53" s="5" t="s">
        <v>4</v>
      </c>
      <c r="H53" s="5" t="s">
        <v>315</v>
      </c>
      <c r="I53" s="5" t="s">
        <v>315</v>
      </c>
      <c r="J53" s="5">
        <v>15</v>
      </c>
      <c r="K53" s="5">
        <v>14</v>
      </c>
      <c r="L53" s="5">
        <v>11</v>
      </c>
      <c r="M53" s="5">
        <v>0.73</v>
      </c>
      <c r="N53" s="5">
        <v>11.68</v>
      </c>
      <c r="O53" s="5">
        <v>11</v>
      </c>
      <c r="P53" s="5">
        <v>0.73</v>
      </c>
      <c r="Q53" s="5">
        <v>11.68</v>
      </c>
      <c r="R53" s="5">
        <v>7</v>
      </c>
      <c r="S53" s="5">
        <v>9.6666666699999997</v>
      </c>
      <c r="T53" s="5">
        <v>16</v>
      </c>
      <c r="U53" s="5">
        <v>16</v>
      </c>
      <c r="V53" s="5">
        <v>15</v>
      </c>
      <c r="W53" s="5">
        <v>15</v>
      </c>
      <c r="X53" s="5">
        <v>1</v>
      </c>
      <c r="Y53" t="str">
        <f t="shared" si="0"/>
        <v>2017-T.Taylor</v>
      </c>
    </row>
    <row r="54" spans="1:25" x14ac:dyDescent="0.2">
      <c r="A54" s="5">
        <v>15577</v>
      </c>
      <c r="B54" s="5">
        <v>2016</v>
      </c>
      <c r="C54" s="5" t="s">
        <v>281</v>
      </c>
      <c r="D54" s="5" t="s">
        <v>341</v>
      </c>
      <c r="E54" s="5">
        <v>24</v>
      </c>
      <c r="F54" s="5" t="s">
        <v>19</v>
      </c>
      <c r="G54" s="5" t="s">
        <v>4</v>
      </c>
      <c r="H54" s="5" t="s">
        <v>315</v>
      </c>
      <c r="I54" s="5" t="s">
        <v>315</v>
      </c>
      <c r="J54" s="5">
        <v>1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1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/>
      <c r="Y54" t="str">
        <f t="shared" si="0"/>
        <v>2016-C.Jones</v>
      </c>
    </row>
    <row r="55" spans="1:25" x14ac:dyDescent="0.2">
      <c r="A55" s="5">
        <v>14458</v>
      </c>
      <c r="B55" s="5">
        <v>2016</v>
      </c>
      <c r="C55" s="5" t="s">
        <v>342</v>
      </c>
      <c r="D55" s="5" t="s">
        <v>343</v>
      </c>
      <c r="E55" s="5">
        <v>26</v>
      </c>
      <c r="F55" s="5" t="s">
        <v>19</v>
      </c>
      <c r="G55" s="5" t="s">
        <v>4</v>
      </c>
      <c r="H55" s="5" t="s">
        <v>315</v>
      </c>
      <c r="I55" s="5" t="s">
        <v>315</v>
      </c>
      <c r="J55" s="5">
        <v>6</v>
      </c>
      <c r="K55" s="5">
        <v>1</v>
      </c>
      <c r="L55" s="5">
        <v>1</v>
      </c>
      <c r="M55" s="5">
        <v>0.17</v>
      </c>
      <c r="N55" s="5">
        <v>2.72</v>
      </c>
      <c r="O55" s="5">
        <v>1</v>
      </c>
      <c r="P55" s="5">
        <v>0.17</v>
      </c>
      <c r="Q55" s="5">
        <v>2.72</v>
      </c>
      <c r="R55" s="5">
        <v>4</v>
      </c>
      <c r="S55" s="5">
        <v>3</v>
      </c>
      <c r="T55" s="5">
        <v>4.6399999999999997</v>
      </c>
      <c r="U55" s="5">
        <v>4.6399999999999997</v>
      </c>
      <c r="V55" s="5">
        <v>7</v>
      </c>
      <c r="W55" s="5">
        <v>2</v>
      </c>
      <c r="X55" s="5"/>
      <c r="Y55" t="str">
        <f t="shared" si="0"/>
        <v>2016-E.Manuel</v>
      </c>
    </row>
    <row r="56" spans="1:25" x14ac:dyDescent="0.2">
      <c r="A56" s="5">
        <v>4820</v>
      </c>
      <c r="B56" s="5">
        <v>2016</v>
      </c>
      <c r="C56" s="5" t="s">
        <v>92</v>
      </c>
      <c r="D56" s="5" t="s">
        <v>340</v>
      </c>
      <c r="E56" s="5">
        <v>27</v>
      </c>
      <c r="F56" s="5" t="s">
        <v>19</v>
      </c>
      <c r="G56" s="5" t="s">
        <v>4</v>
      </c>
      <c r="H56" s="5" t="s">
        <v>315</v>
      </c>
      <c r="I56" s="5" t="s">
        <v>315</v>
      </c>
      <c r="J56" s="5">
        <v>15</v>
      </c>
      <c r="K56" s="5">
        <v>15</v>
      </c>
      <c r="L56" s="5">
        <v>15</v>
      </c>
      <c r="M56" s="5">
        <v>1</v>
      </c>
      <c r="N56" s="5">
        <v>16</v>
      </c>
      <c r="O56" s="5">
        <v>15</v>
      </c>
      <c r="P56" s="5">
        <v>1</v>
      </c>
      <c r="Q56" s="5">
        <v>16</v>
      </c>
      <c r="R56" s="5">
        <v>6</v>
      </c>
      <c r="S56" s="5">
        <v>4.6666666699999997</v>
      </c>
      <c r="T56" s="5">
        <v>16</v>
      </c>
      <c r="U56" s="5">
        <v>16</v>
      </c>
      <c r="V56" s="5">
        <v>14</v>
      </c>
      <c r="W56" s="5">
        <v>14</v>
      </c>
      <c r="X56" s="5">
        <v>1</v>
      </c>
      <c r="Y56" t="str">
        <f t="shared" si="0"/>
        <v>2016-T.Taylor</v>
      </c>
    </row>
    <row r="57" spans="1:25" x14ac:dyDescent="0.2">
      <c r="A57" s="5">
        <v>14459</v>
      </c>
      <c r="B57" s="5">
        <v>2015</v>
      </c>
      <c r="C57" s="5" t="s">
        <v>342</v>
      </c>
      <c r="D57" s="5" t="s">
        <v>343</v>
      </c>
      <c r="E57" s="5">
        <v>25</v>
      </c>
      <c r="F57" s="5" t="s">
        <v>19</v>
      </c>
      <c r="G57" s="5" t="s">
        <v>4</v>
      </c>
      <c r="H57" s="5" t="s">
        <v>315</v>
      </c>
      <c r="I57" s="5" t="s">
        <v>315</v>
      </c>
      <c r="J57" s="5">
        <v>7</v>
      </c>
      <c r="K57" s="5">
        <v>2</v>
      </c>
      <c r="L57" s="5">
        <v>2</v>
      </c>
      <c r="M57" s="5">
        <v>0.28999999999999998</v>
      </c>
      <c r="N57" s="5">
        <v>4.6399999999999997</v>
      </c>
      <c r="O57" s="5">
        <v>2</v>
      </c>
      <c r="P57" s="5">
        <v>0.28999999999999998</v>
      </c>
      <c r="Q57" s="5">
        <v>4.6399999999999997</v>
      </c>
      <c r="R57" s="5">
        <v>3</v>
      </c>
      <c r="S57" s="5">
        <v>3.5</v>
      </c>
      <c r="T57" s="5">
        <v>6.4</v>
      </c>
      <c r="U57" s="5">
        <v>6.4</v>
      </c>
      <c r="V57" s="5">
        <v>5</v>
      </c>
      <c r="W57" s="5">
        <v>4</v>
      </c>
      <c r="X57" s="5"/>
      <c r="Y57" t="str">
        <f t="shared" si="0"/>
        <v>2015-E.Manuel</v>
      </c>
    </row>
    <row r="58" spans="1:25" x14ac:dyDescent="0.2">
      <c r="A58" s="5">
        <v>4822</v>
      </c>
      <c r="B58" s="5">
        <v>2015</v>
      </c>
      <c r="C58" s="5" t="s">
        <v>92</v>
      </c>
      <c r="D58" s="5" t="s">
        <v>340</v>
      </c>
      <c r="E58" s="5">
        <v>26</v>
      </c>
      <c r="F58" s="5" t="s">
        <v>19</v>
      </c>
      <c r="G58" s="5" t="s">
        <v>4</v>
      </c>
      <c r="H58" s="5" t="s">
        <v>315</v>
      </c>
      <c r="I58" s="5" t="s">
        <v>315</v>
      </c>
      <c r="J58" s="5">
        <v>14</v>
      </c>
      <c r="K58" s="5">
        <v>14</v>
      </c>
      <c r="L58" s="5">
        <v>14</v>
      </c>
      <c r="M58" s="5">
        <v>1</v>
      </c>
      <c r="N58" s="5">
        <v>16</v>
      </c>
      <c r="O58" s="5">
        <v>14</v>
      </c>
      <c r="P58" s="5">
        <v>1</v>
      </c>
      <c r="Q58" s="5">
        <v>16</v>
      </c>
      <c r="R58" s="5">
        <v>5</v>
      </c>
      <c r="S58" s="5">
        <v>0.33333332999999998</v>
      </c>
      <c r="T58" s="5">
        <v>0</v>
      </c>
      <c r="U58" s="5">
        <v>0</v>
      </c>
      <c r="V58" s="5">
        <v>1</v>
      </c>
      <c r="W58" s="5">
        <v>0</v>
      </c>
      <c r="X58" s="5">
        <v>1</v>
      </c>
      <c r="Y58" t="str">
        <f t="shared" si="0"/>
        <v>2015-T.Taylor</v>
      </c>
    </row>
    <row r="59" spans="1:25" x14ac:dyDescent="0.2">
      <c r="A59" s="5">
        <v>1366</v>
      </c>
      <c r="B59" s="5">
        <v>2020</v>
      </c>
      <c r="C59" s="5" t="s">
        <v>82</v>
      </c>
      <c r="D59" s="5" t="s">
        <v>344</v>
      </c>
      <c r="E59" s="5">
        <v>25</v>
      </c>
      <c r="F59" s="5" t="s">
        <v>35</v>
      </c>
      <c r="G59" s="5" t="s">
        <v>4</v>
      </c>
      <c r="H59" s="5" t="s">
        <v>315</v>
      </c>
      <c r="I59" s="5" t="s">
        <v>315</v>
      </c>
      <c r="J59" s="5">
        <v>4</v>
      </c>
      <c r="K59" s="5">
        <v>1</v>
      </c>
      <c r="L59" s="5">
        <v>1</v>
      </c>
      <c r="M59" s="5">
        <v>0.25</v>
      </c>
      <c r="N59" s="5">
        <v>4</v>
      </c>
      <c r="O59" s="5">
        <v>1</v>
      </c>
      <c r="P59" s="5">
        <v>0.25</v>
      </c>
      <c r="Q59" s="5">
        <v>4</v>
      </c>
      <c r="R59" s="5">
        <v>1</v>
      </c>
      <c r="S59" s="5">
        <v>1</v>
      </c>
      <c r="T59" s="5">
        <v>0</v>
      </c>
      <c r="U59" s="5">
        <v>0</v>
      </c>
      <c r="V59" s="5">
        <v>0</v>
      </c>
      <c r="W59" s="5">
        <v>0</v>
      </c>
      <c r="X59" s="5"/>
      <c r="Y59" t="str">
        <f t="shared" si="0"/>
        <v>2020-P.Walker</v>
      </c>
    </row>
    <row r="60" spans="1:25" x14ac:dyDescent="0.2">
      <c r="A60" s="5">
        <v>1380</v>
      </c>
      <c r="B60" s="5">
        <v>2020</v>
      </c>
      <c r="C60" s="5" t="s">
        <v>34</v>
      </c>
      <c r="D60" s="5" t="s">
        <v>345</v>
      </c>
      <c r="E60" s="5">
        <v>28</v>
      </c>
      <c r="F60" s="5" t="s">
        <v>35</v>
      </c>
      <c r="G60" s="5" t="s">
        <v>4</v>
      </c>
      <c r="H60" s="5" t="s">
        <v>315</v>
      </c>
      <c r="I60" s="5" t="s">
        <v>315</v>
      </c>
      <c r="J60" s="5">
        <v>15</v>
      </c>
      <c r="K60" s="5">
        <v>15</v>
      </c>
      <c r="L60" s="5">
        <v>12</v>
      </c>
      <c r="M60" s="5">
        <v>0.8</v>
      </c>
      <c r="N60" s="5">
        <v>12.8</v>
      </c>
      <c r="O60" s="5">
        <v>12</v>
      </c>
      <c r="P60" s="5">
        <v>0.8</v>
      </c>
      <c r="Q60" s="5">
        <v>12.8</v>
      </c>
      <c r="R60" s="5">
        <v>6</v>
      </c>
      <c r="S60" s="5">
        <v>1.6666666699999999</v>
      </c>
      <c r="T60" s="5">
        <v>8.9600000000000009</v>
      </c>
      <c r="U60" s="5">
        <v>8.9600000000000009</v>
      </c>
      <c r="V60" s="5">
        <v>9</v>
      </c>
      <c r="W60" s="5">
        <v>5</v>
      </c>
      <c r="X60" s="5">
        <v>1</v>
      </c>
      <c r="Y60" t="str">
        <f t="shared" si="0"/>
        <v>2020-T.Bridgewater</v>
      </c>
    </row>
    <row r="61" spans="1:25" x14ac:dyDescent="0.2">
      <c r="A61" s="5">
        <v>1381</v>
      </c>
      <c r="B61" s="5">
        <v>2020</v>
      </c>
      <c r="C61" s="5" t="s">
        <v>346</v>
      </c>
      <c r="D61" s="5" t="s">
        <v>347</v>
      </c>
      <c r="E61" s="5">
        <v>24</v>
      </c>
      <c r="F61" s="5" t="s">
        <v>35</v>
      </c>
      <c r="G61" s="5" t="s">
        <v>4</v>
      </c>
      <c r="H61" s="5" t="s">
        <v>315</v>
      </c>
      <c r="I61" s="5" t="s">
        <v>315</v>
      </c>
      <c r="J61" s="5">
        <v>1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1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/>
      <c r="Y61" t="str">
        <f t="shared" si="0"/>
        <v>2020-T.Stevens</v>
      </c>
    </row>
    <row r="62" spans="1:25" x14ac:dyDescent="0.2">
      <c r="A62" s="5">
        <v>6390</v>
      </c>
      <c r="B62" s="5">
        <v>2019</v>
      </c>
      <c r="C62" s="5" t="s">
        <v>52</v>
      </c>
      <c r="D62" s="5" t="s">
        <v>348</v>
      </c>
      <c r="E62" s="5">
        <v>30</v>
      </c>
      <c r="F62" s="5" t="s">
        <v>35</v>
      </c>
      <c r="G62" s="5" t="s">
        <v>4</v>
      </c>
      <c r="H62" s="5" t="s">
        <v>315</v>
      </c>
      <c r="I62" s="5" t="s">
        <v>315</v>
      </c>
      <c r="J62" s="5">
        <v>2</v>
      </c>
      <c r="K62" s="5">
        <v>2</v>
      </c>
      <c r="L62" s="5">
        <v>1</v>
      </c>
      <c r="M62" s="5">
        <v>0.5</v>
      </c>
      <c r="N62" s="5">
        <v>8</v>
      </c>
      <c r="O62" s="5">
        <v>1</v>
      </c>
      <c r="P62" s="5">
        <v>0.5</v>
      </c>
      <c r="Q62" s="5">
        <v>8</v>
      </c>
      <c r="R62" s="5">
        <v>9</v>
      </c>
      <c r="S62" s="5">
        <v>13.3333333</v>
      </c>
      <c r="T62" s="5">
        <v>16</v>
      </c>
      <c r="U62" s="5">
        <v>16</v>
      </c>
      <c r="V62" s="5">
        <v>14</v>
      </c>
      <c r="W62" s="5">
        <v>14</v>
      </c>
      <c r="X62" s="5"/>
      <c r="Y62" t="str">
        <f t="shared" si="0"/>
        <v>2019-C.Newton</v>
      </c>
    </row>
    <row r="63" spans="1:25" x14ac:dyDescent="0.2">
      <c r="A63" s="5">
        <v>9049</v>
      </c>
      <c r="B63" s="5">
        <v>2019</v>
      </c>
      <c r="C63" s="5" t="s">
        <v>79</v>
      </c>
      <c r="D63" s="5" t="s">
        <v>349</v>
      </c>
      <c r="E63" s="5">
        <v>23</v>
      </c>
      <c r="F63" s="5" t="s">
        <v>35</v>
      </c>
      <c r="G63" s="5" t="s">
        <v>4</v>
      </c>
      <c r="H63" s="5" t="s">
        <v>315</v>
      </c>
      <c r="I63" s="5" t="s">
        <v>315</v>
      </c>
      <c r="J63" s="5">
        <v>13</v>
      </c>
      <c r="K63" s="5">
        <v>12</v>
      </c>
      <c r="L63" s="5">
        <v>7</v>
      </c>
      <c r="M63" s="5">
        <v>0.54</v>
      </c>
      <c r="N63" s="5">
        <v>8.64</v>
      </c>
      <c r="O63" s="5">
        <v>7</v>
      </c>
      <c r="P63" s="5">
        <v>0.54</v>
      </c>
      <c r="Q63" s="5">
        <v>8.64</v>
      </c>
      <c r="R63" s="5">
        <v>2</v>
      </c>
      <c r="S63" s="5">
        <v>1</v>
      </c>
      <c r="T63" s="5">
        <v>8</v>
      </c>
      <c r="U63" s="5">
        <v>8</v>
      </c>
      <c r="V63" s="5">
        <v>2</v>
      </c>
      <c r="W63" s="5">
        <v>1</v>
      </c>
      <c r="X63" s="5">
        <v>1</v>
      </c>
      <c r="Y63" t="str">
        <f t="shared" si="0"/>
        <v>2019-K.Allen</v>
      </c>
    </row>
    <row r="64" spans="1:25" x14ac:dyDescent="0.2">
      <c r="A64" s="5">
        <v>9588</v>
      </c>
      <c r="B64" s="5">
        <v>2019</v>
      </c>
      <c r="C64" s="5" t="s">
        <v>261</v>
      </c>
      <c r="D64" s="5" t="s">
        <v>350</v>
      </c>
      <c r="E64" s="5">
        <v>24</v>
      </c>
      <c r="F64" s="5" t="s">
        <v>35</v>
      </c>
      <c r="G64" s="5" t="s">
        <v>4</v>
      </c>
      <c r="H64" s="5" t="s">
        <v>315</v>
      </c>
      <c r="I64" s="5" t="s">
        <v>315</v>
      </c>
      <c r="J64" s="5">
        <v>2</v>
      </c>
      <c r="K64" s="5">
        <v>2</v>
      </c>
      <c r="L64" s="5">
        <v>1</v>
      </c>
      <c r="M64" s="5">
        <v>0.5</v>
      </c>
      <c r="N64" s="5">
        <v>8</v>
      </c>
      <c r="O64" s="5">
        <v>1</v>
      </c>
      <c r="P64" s="5">
        <v>0.5</v>
      </c>
      <c r="Q64" s="5">
        <v>8</v>
      </c>
      <c r="R64" s="5">
        <v>1</v>
      </c>
      <c r="S64" s="5">
        <v>1</v>
      </c>
      <c r="T64" s="5">
        <v>0</v>
      </c>
      <c r="U64" s="5">
        <v>0</v>
      </c>
      <c r="V64" s="5">
        <v>0</v>
      </c>
      <c r="W64" s="5">
        <v>0</v>
      </c>
      <c r="X64" s="5"/>
      <c r="Y64" t="str">
        <f t="shared" si="0"/>
        <v>2019-W.Grier</v>
      </c>
    </row>
    <row r="65" spans="1:25" x14ac:dyDescent="0.2">
      <c r="A65" s="5">
        <v>6391</v>
      </c>
      <c r="B65" s="5">
        <v>2018</v>
      </c>
      <c r="C65" s="5" t="s">
        <v>52</v>
      </c>
      <c r="D65" s="5" t="s">
        <v>348</v>
      </c>
      <c r="E65" s="5">
        <v>29</v>
      </c>
      <c r="F65" s="5" t="s">
        <v>35</v>
      </c>
      <c r="G65" s="5" t="s">
        <v>4</v>
      </c>
      <c r="H65" s="5" t="s">
        <v>315</v>
      </c>
      <c r="I65" s="5" t="s">
        <v>315</v>
      </c>
      <c r="J65" s="5">
        <v>14</v>
      </c>
      <c r="K65" s="5">
        <v>14</v>
      </c>
      <c r="L65" s="5">
        <v>14</v>
      </c>
      <c r="M65" s="5">
        <v>1</v>
      </c>
      <c r="N65" s="5">
        <v>16</v>
      </c>
      <c r="O65" s="5">
        <v>14</v>
      </c>
      <c r="P65" s="5">
        <v>1</v>
      </c>
      <c r="Q65" s="5">
        <v>16</v>
      </c>
      <c r="R65" s="5">
        <v>8</v>
      </c>
      <c r="S65" s="5">
        <v>15.6666667</v>
      </c>
      <c r="T65" s="5">
        <v>15.04</v>
      </c>
      <c r="U65" s="5">
        <v>15.04</v>
      </c>
      <c r="V65" s="5">
        <v>16</v>
      </c>
      <c r="W65" s="5">
        <v>16</v>
      </c>
      <c r="X65" s="5">
        <v>1</v>
      </c>
      <c r="Y65" t="str">
        <f t="shared" si="0"/>
        <v>2018-C.Newton</v>
      </c>
    </row>
    <row r="66" spans="1:25" x14ac:dyDescent="0.2">
      <c r="A66" s="5">
        <v>2467</v>
      </c>
      <c r="B66" s="5">
        <v>2018</v>
      </c>
      <c r="C66" s="5" t="s">
        <v>89</v>
      </c>
      <c r="D66" s="5" t="s">
        <v>351</v>
      </c>
      <c r="E66" s="5">
        <v>27</v>
      </c>
      <c r="F66" s="5" t="s">
        <v>35</v>
      </c>
      <c r="G66" s="5" t="s">
        <v>4</v>
      </c>
      <c r="H66" s="5" t="s">
        <v>315</v>
      </c>
      <c r="I66" s="5" t="s">
        <v>315</v>
      </c>
      <c r="J66" s="5">
        <v>1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1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/>
      <c r="Y66" t="str">
        <f t="shared" ref="Y66:Y75" si="1">TRIM(CONCATENATE((B66),"-",LEFT(C66,1),".",RIGHT(C66,LEN(C66)-FIND(" ",C66))))</f>
        <v>2018-G.Gilbert</v>
      </c>
    </row>
    <row r="67" spans="1:25" x14ac:dyDescent="0.2">
      <c r="A67" s="5">
        <v>9051</v>
      </c>
      <c r="B67" s="5">
        <v>2018</v>
      </c>
      <c r="C67" s="5" t="s">
        <v>79</v>
      </c>
      <c r="D67" s="5" t="s">
        <v>349</v>
      </c>
      <c r="E67" s="5">
        <v>22</v>
      </c>
      <c r="F67" s="5" t="s">
        <v>35</v>
      </c>
      <c r="G67" s="5" t="s">
        <v>4</v>
      </c>
      <c r="H67" s="5" t="s">
        <v>315</v>
      </c>
      <c r="I67" s="5" t="s">
        <v>315</v>
      </c>
      <c r="J67" s="5">
        <v>2</v>
      </c>
      <c r="K67" s="5">
        <v>1</v>
      </c>
      <c r="L67" s="5">
        <v>1</v>
      </c>
      <c r="M67" s="5">
        <v>0.5</v>
      </c>
      <c r="N67" s="5">
        <v>8</v>
      </c>
      <c r="O67" s="5">
        <v>1</v>
      </c>
      <c r="P67" s="5">
        <v>0.5</v>
      </c>
      <c r="Q67" s="5">
        <v>8</v>
      </c>
      <c r="R67" s="5">
        <v>1</v>
      </c>
      <c r="S67" s="5">
        <v>1</v>
      </c>
      <c r="T67" s="5">
        <v>0</v>
      </c>
      <c r="U67" s="5">
        <v>0</v>
      </c>
      <c r="V67" s="5">
        <v>0</v>
      </c>
      <c r="W67" s="5">
        <v>0</v>
      </c>
      <c r="X67" s="5"/>
      <c r="Y67" t="str">
        <f t="shared" si="1"/>
        <v>2018-K.Allen</v>
      </c>
    </row>
    <row r="68" spans="1:25" x14ac:dyDescent="0.2">
      <c r="A68" s="5">
        <v>9052</v>
      </c>
      <c r="B68" s="5">
        <v>2018</v>
      </c>
      <c r="C68" s="5" t="s">
        <v>95</v>
      </c>
      <c r="D68" s="5" t="s">
        <v>352</v>
      </c>
      <c r="E68" s="5">
        <v>25</v>
      </c>
      <c r="F68" s="5" t="s">
        <v>35</v>
      </c>
      <c r="G68" s="5" t="s">
        <v>4</v>
      </c>
      <c r="H68" s="5" t="s">
        <v>315</v>
      </c>
      <c r="I68" s="5" t="s">
        <v>315</v>
      </c>
      <c r="J68" s="5">
        <v>6</v>
      </c>
      <c r="K68" s="5">
        <v>1</v>
      </c>
      <c r="L68" s="5">
        <v>1</v>
      </c>
      <c r="M68" s="5">
        <v>0.17</v>
      </c>
      <c r="N68" s="5">
        <v>2.72</v>
      </c>
      <c r="O68" s="5">
        <v>1</v>
      </c>
      <c r="P68" s="5">
        <v>0.17</v>
      </c>
      <c r="Q68" s="5">
        <v>2.72</v>
      </c>
      <c r="R68" s="5">
        <v>2</v>
      </c>
      <c r="S68" s="5">
        <v>0</v>
      </c>
      <c r="T68" s="5">
        <v>0</v>
      </c>
      <c r="U68" s="5">
        <v>0</v>
      </c>
      <c r="V68" s="5">
        <v>1</v>
      </c>
      <c r="W68" s="5">
        <v>0</v>
      </c>
      <c r="X68" s="5"/>
      <c r="Y68" t="str">
        <f t="shared" si="1"/>
        <v>2018-T.Heinicke</v>
      </c>
    </row>
    <row r="69" spans="1:25" x14ac:dyDescent="0.2">
      <c r="A69" s="5">
        <v>6394</v>
      </c>
      <c r="B69" s="5">
        <v>2017</v>
      </c>
      <c r="C69" s="5" t="s">
        <v>52</v>
      </c>
      <c r="D69" s="5" t="s">
        <v>348</v>
      </c>
      <c r="E69" s="5">
        <v>28</v>
      </c>
      <c r="F69" s="5" t="s">
        <v>35</v>
      </c>
      <c r="G69" s="5" t="s">
        <v>4</v>
      </c>
      <c r="H69" s="5" t="s">
        <v>315</v>
      </c>
      <c r="I69" s="5" t="s">
        <v>315</v>
      </c>
      <c r="J69" s="5">
        <v>16</v>
      </c>
      <c r="K69" s="5">
        <v>16</v>
      </c>
      <c r="L69" s="5">
        <v>15</v>
      </c>
      <c r="M69" s="5">
        <v>0.94</v>
      </c>
      <c r="N69" s="5">
        <v>15.04</v>
      </c>
      <c r="O69" s="5">
        <v>15</v>
      </c>
      <c r="P69" s="5">
        <v>0.94</v>
      </c>
      <c r="Q69" s="5">
        <v>15.04</v>
      </c>
      <c r="R69" s="5">
        <v>7</v>
      </c>
      <c r="S69" s="5">
        <v>14.6666667</v>
      </c>
      <c r="T69" s="5">
        <v>11.68</v>
      </c>
      <c r="U69" s="5">
        <v>11.68</v>
      </c>
      <c r="V69" s="5">
        <v>15</v>
      </c>
      <c r="W69" s="5">
        <v>14</v>
      </c>
      <c r="X69" s="5">
        <v>1</v>
      </c>
      <c r="Y69" t="str">
        <f t="shared" si="1"/>
        <v>2017-C.Newton</v>
      </c>
    </row>
    <row r="70" spans="1:25" x14ac:dyDescent="0.2">
      <c r="A70" s="5">
        <v>11549</v>
      </c>
      <c r="B70" s="5">
        <v>2017</v>
      </c>
      <c r="C70" s="5" t="s">
        <v>266</v>
      </c>
      <c r="D70" s="5" t="s">
        <v>336</v>
      </c>
      <c r="E70" s="5">
        <v>34</v>
      </c>
      <c r="F70" s="5" t="s">
        <v>35</v>
      </c>
      <c r="G70" s="5" t="s">
        <v>4</v>
      </c>
      <c r="H70" s="5" t="s">
        <v>315</v>
      </c>
      <c r="I70" s="5" t="s">
        <v>315</v>
      </c>
      <c r="J70" s="5">
        <v>3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12</v>
      </c>
      <c r="S70" s="5">
        <v>1</v>
      </c>
      <c r="T70" s="5">
        <v>3.2</v>
      </c>
      <c r="U70" s="5">
        <v>3.2</v>
      </c>
      <c r="V70" s="5">
        <v>5</v>
      </c>
      <c r="W70" s="5">
        <v>2</v>
      </c>
      <c r="X70" s="5"/>
      <c r="Y70" t="str">
        <f t="shared" si="1"/>
        <v>2017-D.Anderson</v>
      </c>
    </row>
    <row r="71" spans="1:25" x14ac:dyDescent="0.2">
      <c r="A71" s="5">
        <v>6396</v>
      </c>
      <c r="B71" s="5">
        <v>2016</v>
      </c>
      <c r="C71" s="5" t="s">
        <v>52</v>
      </c>
      <c r="D71" s="5" t="s">
        <v>348</v>
      </c>
      <c r="E71" s="5">
        <v>27</v>
      </c>
      <c r="F71" s="5" t="s">
        <v>35</v>
      </c>
      <c r="G71" s="5" t="s">
        <v>4</v>
      </c>
      <c r="H71" s="5" t="s">
        <v>315</v>
      </c>
      <c r="I71" s="5" t="s">
        <v>315</v>
      </c>
      <c r="J71" s="5">
        <v>15</v>
      </c>
      <c r="K71" s="5">
        <v>14</v>
      </c>
      <c r="L71" s="5">
        <v>11</v>
      </c>
      <c r="M71" s="5">
        <v>0.73</v>
      </c>
      <c r="N71" s="5">
        <v>11.68</v>
      </c>
      <c r="O71" s="5">
        <v>11</v>
      </c>
      <c r="P71" s="5">
        <v>0.73</v>
      </c>
      <c r="Q71" s="5">
        <v>11.68</v>
      </c>
      <c r="R71" s="5">
        <v>6</v>
      </c>
      <c r="S71" s="5">
        <v>16.3333333</v>
      </c>
      <c r="T71" s="5">
        <v>20.96</v>
      </c>
      <c r="U71" s="5">
        <v>20.96</v>
      </c>
      <c r="V71" s="5">
        <v>16</v>
      </c>
      <c r="W71" s="5">
        <v>16</v>
      </c>
      <c r="X71" s="5">
        <v>1</v>
      </c>
      <c r="Y71" t="str">
        <f t="shared" si="1"/>
        <v>2016-C.Newton</v>
      </c>
    </row>
    <row r="72" spans="1:25" x14ac:dyDescent="0.2">
      <c r="A72" s="5">
        <v>11550</v>
      </c>
      <c r="B72" s="5">
        <v>2016</v>
      </c>
      <c r="C72" s="5" t="s">
        <v>266</v>
      </c>
      <c r="D72" s="5" t="s">
        <v>336</v>
      </c>
      <c r="E72" s="5">
        <v>33</v>
      </c>
      <c r="F72" s="5" t="s">
        <v>35</v>
      </c>
      <c r="G72" s="5" t="s">
        <v>4</v>
      </c>
      <c r="H72" s="5" t="s">
        <v>315</v>
      </c>
      <c r="I72" s="5" t="s">
        <v>315</v>
      </c>
      <c r="J72" s="5">
        <v>5</v>
      </c>
      <c r="K72" s="5">
        <v>2</v>
      </c>
      <c r="L72" s="5">
        <v>1</v>
      </c>
      <c r="M72" s="5">
        <v>0.2</v>
      </c>
      <c r="N72" s="5">
        <v>3.2</v>
      </c>
      <c r="O72" s="5">
        <v>1</v>
      </c>
      <c r="P72" s="5">
        <v>0.2</v>
      </c>
      <c r="Q72" s="5">
        <v>3.2</v>
      </c>
      <c r="R72" s="5">
        <v>11</v>
      </c>
      <c r="S72" s="5">
        <v>0.66666667000000002</v>
      </c>
      <c r="T72" s="5">
        <v>0</v>
      </c>
      <c r="U72" s="5">
        <v>0</v>
      </c>
      <c r="V72" s="5">
        <v>3</v>
      </c>
      <c r="W72" s="5">
        <v>0</v>
      </c>
      <c r="X72" s="5"/>
      <c r="Y72" t="str">
        <f t="shared" si="1"/>
        <v>2016-D.Anderson</v>
      </c>
    </row>
    <row r="73" spans="1:25" x14ac:dyDescent="0.2">
      <c r="A73" s="5">
        <v>6398</v>
      </c>
      <c r="B73" s="5">
        <v>2015</v>
      </c>
      <c r="C73" s="5" t="s">
        <v>52</v>
      </c>
      <c r="D73" s="5" t="s">
        <v>348</v>
      </c>
      <c r="E73" s="5">
        <v>26</v>
      </c>
      <c r="F73" s="5" t="s">
        <v>35</v>
      </c>
      <c r="G73" s="5" t="s">
        <v>4</v>
      </c>
      <c r="H73" s="5" t="s">
        <v>315</v>
      </c>
      <c r="I73" s="5" t="s">
        <v>315</v>
      </c>
      <c r="J73" s="5">
        <v>16</v>
      </c>
      <c r="K73" s="5">
        <v>16</v>
      </c>
      <c r="L73" s="5">
        <v>21</v>
      </c>
      <c r="M73" s="5">
        <v>1.31</v>
      </c>
      <c r="N73" s="5">
        <v>20.96</v>
      </c>
      <c r="O73" s="5">
        <v>21</v>
      </c>
      <c r="P73" s="5">
        <v>1.31</v>
      </c>
      <c r="Q73" s="5">
        <v>20.96</v>
      </c>
      <c r="R73" s="5">
        <v>5</v>
      </c>
      <c r="S73" s="5">
        <v>14.6666667</v>
      </c>
      <c r="T73" s="5">
        <v>13.76</v>
      </c>
      <c r="U73" s="5">
        <v>13.76</v>
      </c>
      <c r="V73" s="5">
        <v>14</v>
      </c>
      <c r="W73" s="5">
        <v>14</v>
      </c>
      <c r="X73" s="5">
        <v>1</v>
      </c>
      <c r="Y73" t="str">
        <f t="shared" si="1"/>
        <v>2015-C.Newton</v>
      </c>
    </row>
    <row r="74" spans="1:25" x14ac:dyDescent="0.2">
      <c r="A74" s="5">
        <v>11553</v>
      </c>
      <c r="B74" s="5">
        <v>2015</v>
      </c>
      <c r="C74" s="5" t="s">
        <v>266</v>
      </c>
      <c r="D74" s="5" t="s">
        <v>336</v>
      </c>
      <c r="E74" s="5">
        <v>32</v>
      </c>
      <c r="F74" s="5" t="s">
        <v>35</v>
      </c>
      <c r="G74" s="5" t="s">
        <v>4</v>
      </c>
      <c r="H74" s="5" t="s">
        <v>315</v>
      </c>
      <c r="I74" s="5" t="s">
        <v>315</v>
      </c>
      <c r="J74" s="5">
        <v>3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10</v>
      </c>
      <c r="S74" s="5">
        <v>0.66666667000000002</v>
      </c>
      <c r="T74" s="5">
        <v>5.28</v>
      </c>
      <c r="U74" s="5">
        <v>5.28</v>
      </c>
      <c r="V74" s="5">
        <v>6</v>
      </c>
      <c r="W74" s="5">
        <v>2</v>
      </c>
      <c r="X74" s="5"/>
      <c r="Y74" t="str">
        <f t="shared" si="1"/>
        <v>2015-D.Anderson</v>
      </c>
    </row>
    <row r="75" spans="1:25" x14ac:dyDescent="0.2">
      <c r="A75" s="5">
        <v>1619</v>
      </c>
      <c r="B75" s="5">
        <v>2020</v>
      </c>
      <c r="C75" s="5" t="s">
        <v>63</v>
      </c>
      <c r="D75" s="5" t="s">
        <v>353</v>
      </c>
      <c r="E75" s="5">
        <v>26</v>
      </c>
      <c r="F75" s="5" t="s">
        <v>62</v>
      </c>
      <c r="G75" s="5" t="s">
        <v>4</v>
      </c>
      <c r="H75" s="5" t="s">
        <v>315</v>
      </c>
      <c r="I75" s="5" t="s">
        <v>315</v>
      </c>
      <c r="J75" s="5">
        <v>10</v>
      </c>
      <c r="K75" s="5">
        <v>9</v>
      </c>
      <c r="L75" s="5">
        <v>7</v>
      </c>
      <c r="M75" s="5">
        <v>0.7</v>
      </c>
      <c r="N75" s="5">
        <v>11.2</v>
      </c>
      <c r="O75" s="5">
        <v>7</v>
      </c>
      <c r="P75" s="5">
        <v>0.7</v>
      </c>
      <c r="Q75" s="5">
        <v>11.2</v>
      </c>
      <c r="R75" s="5">
        <v>4</v>
      </c>
      <c r="S75" s="5">
        <v>9.6666666699999997</v>
      </c>
      <c r="T75" s="5">
        <v>8.48</v>
      </c>
      <c r="U75" s="5">
        <v>8.48</v>
      </c>
      <c r="V75" s="5">
        <v>15</v>
      </c>
      <c r="W75" s="5">
        <v>15</v>
      </c>
      <c r="X75" s="5">
        <v>1</v>
      </c>
      <c r="Y75" t="str">
        <f t="shared" si="1"/>
        <v>2020-M.Trubisky</v>
      </c>
    </row>
    <row r="76" spans="1:25" x14ac:dyDescent="0.2">
      <c r="A76" s="5">
        <v>1620</v>
      </c>
      <c r="B76" s="5">
        <v>2020</v>
      </c>
      <c r="C76" s="5" t="s">
        <v>354</v>
      </c>
      <c r="D76" s="5" t="s">
        <v>355</v>
      </c>
      <c r="E76" s="5">
        <v>31</v>
      </c>
      <c r="F76" s="5" t="s">
        <v>62</v>
      </c>
      <c r="G76" s="5" t="s">
        <v>4</v>
      </c>
      <c r="H76" s="5" t="s">
        <v>315</v>
      </c>
      <c r="I76" s="5" t="s">
        <v>315</v>
      </c>
      <c r="J76" s="5">
        <v>9</v>
      </c>
      <c r="K76" s="5">
        <v>7</v>
      </c>
      <c r="L76" s="5">
        <v>3</v>
      </c>
      <c r="M76" s="5">
        <v>0.33</v>
      </c>
      <c r="N76" s="5">
        <v>5.28</v>
      </c>
      <c r="O76" s="5">
        <v>3</v>
      </c>
      <c r="P76" s="5">
        <v>0.33</v>
      </c>
      <c r="Q76" s="5">
        <v>5.28</v>
      </c>
      <c r="R76" s="5">
        <v>9</v>
      </c>
      <c r="S76" s="5">
        <v>2.6666666700000001</v>
      </c>
      <c r="T76" s="5">
        <v>8</v>
      </c>
      <c r="U76" s="5">
        <v>8</v>
      </c>
      <c r="V76" s="5">
        <v>4</v>
      </c>
      <c r="W76" s="5">
        <v>4</v>
      </c>
      <c r="X76" s="5"/>
      <c r="Y76" t="str">
        <f>TRIM(CONCATENATE((B76),"-",LEFT(C76,1),".",RIGHT(C76,LEN(C76)-FIND(" ",C76))))</f>
        <v>2020-N.Foles</v>
      </c>
    </row>
    <row r="77" spans="1:25" x14ac:dyDescent="0.2">
      <c r="A77" s="5">
        <v>1635</v>
      </c>
      <c r="B77" s="5">
        <v>2020</v>
      </c>
      <c r="C77" s="5" t="s">
        <v>108</v>
      </c>
      <c r="D77" s="5" t="s">
        <v>356</v>
      </c>
      <c r="E77" s="5">
        <v>29</v>
      </c>
      <c r="F77" s="5" t="s">
        <v>62</v>
      </c>
      <c r="G77" s="5" t="s">
        <v>4</v>
      </c>
      <c r="H77" s="5" t="s">
        <v>315</v>
      </c>
      <c r="I77" s="5" t="s">
        <v>315</v>
      </c>
      <c r="J77" s="5">
        <v>1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2</v>
      </c>
      <c r="S77" s="5">
        <v>0</v>
      </c>
      <c r="T77" s="5">
        <v>0</v>
      </c>
      <c r="U77" s="5">
        <v>0</v>
      </c>
      <c r="V77" s="5">
        <v>1</v>
      </c>
      <c r="W77" s="5">
        <v>0</v>
      </c>
      <c r="X77" s="5"/>
      <c r="Y77" t="str">
        <f t="shared" ref="Y77:Y140" si="2">TRIM(CONCATENATE((B77),"-",LEFT(C77,1),".",RIGHT(C77,LEN(C77)-FIND(" ",C77))))</f>
        <v>2020-T.Bray</v>
      </c>
    </row>
    <row r="78" spans="1:25" x14ac:dyDescent="0.2">
      <c r="A78" s="5">
        <v>3033</v>
      </c>
      <c r="B78" s="5">
        <v>2019</v>
      </c>
      <c r="C78" s="5" t="s">
        <v>85</v>
      </c>
      <c r="D78" s="5" t="s">
        <v>357</v>
      </c>
      <c r="E78" s="5">
        <v>33</v>
      </c>
      <c r="F78" s="5" t="s">
        <v>62</v>
      </c>
      <c r="G78" s="5" t="s">
        <v>358</v>
      </c>
      <c r="H78" s="5" t="s">
        <v>315</v>
      </c>
      <c r="I78" s="5" t="s">
        <v>315</v>
      </c>
      <c r="J78" s="5">
        <v>3</v>
      </c>
      <c r="K78" s="5">
        <v>1</v>
      </c>
      <c r="L78" s="5">
        <v>1</v>
      </c>
      <c r="M78" s="5">
        <v>0.33</v>
      </c>
      <c r="N78" s="5">
        <v>5.28</v>
      </c>
      <c r="O78" s="5">
        <v>1</v>
      </c>
      <c r="P78" s="5">
        <v>0.33</v>
      </c>
      <c r="Q78" s="5">
        <v>5.28</v>
      </c>
      <c r="R78" s="5">
        <v>10</v>
      </c>
      <c r="S78" s="5">
        <v>0.66666667000000002</v>
      </c>
      <c r="T78" s="5">
        <v>6.4</v>
      </c>
      <c r="U78" s="5">
        <v>6.4</v>
      </c>
      <c r="V78" s="5">
        <v>5</v>
      </c>
      <c r="W78" s="5">
        <v>2</v>
      </c>
      <c r="X78" s="5"/>
      <c r="Y78" t="str">
        <f t="shared" si="2"/>
        <v>2019-C.Daniel</v>
      </c>
    </row>
    <row r="79" spans="1:25" x14ac:dyDescent="0.2">
      <c r="A79" s="5">
        <v>1662</v>
      </c>
      <c r="B79" s="5">
        <v>2019</v>
      </c>
      <c r="C79" s="5" t="s">
        <v>63</v>
      </c>
      <c r="D79" s="5" t="s">
        <v>353</v>
      </c>
      <c r="E79" s="5">
        <v>25</v>
      </c>
      <c r="F79" s="5" t="s">
        <v>62</v>
      </c>
      <c r="G79" s="5" t="s">
        <v>4</v>
      </c>
      <c r="H79" s="5" t="s">
        <v>315</v>
      </c>
      <c r="I79" s="5" t="s">
        <v>315</v>
      </c>
      <c r="J79" s="5">
        <v>15</v>
      </c>
      <c r="K79" s="5">
        <v>15</v>
      </c>
      <c r="L79" s="5">
        <v>8</v>
      </c>
      <c r="M79" s="5">
        <v>0.53</v>
      </c>
      <c r="N79" s="5">
        <v>8.48</v>
      </c>
      <c r="O79" s="5">
        <v>8</v>
      </c>
      <c r="P79" s="5">
        <v>0.53</v>
      </c>
      <c r="Q79" s="5">
        <v>8.48</v>
      </c>
      <c r="R79" s="5">
        <v>3</v>
      </c>
      <c r="S79" s="5">
        <v>10.5</v>
      </c>
      <c r="T79" s="5">
        <v>16</v>
      </c>
      <c r="U79" s="5">
        <v>16</v>
      </c>
      <c r="V79" s="5">
        <v>14</v>
      </c>
      <c r="W79" s="5">
        <v>14</v>
      </c>
      <c r="X79" s="5">
        <v>1</v>
      </c>
      <c r="Y79" t="str">
        <f t="shared" si="2"/>
        <v>2019-M.Trubisky</v>
      </c>
    </row>
    <row r="80" spans="1:25" x14ac:dyDescent="0.2">
      <c r="A80" s="5">
        <v>3035</v>
      </c>
      <c r="B80" s="5">
        <v>2018</v>
      </c>
      <c r="C80" s="5" t="s">
        <v>85</v>
      </c>
      <c r="D80" s="5" t="s">
        <v>357</v>
      </c>
      <c r="E80" s="5">
        <v>32</v>
      </c>
      <c r="F80" s="5" t="s">
        <v>62</v>
      </c>
      <c r="G80" s="5" t="s">
        <v>4</v>
      </c>
      <c r="H80" s="5" t="s">
        <v>315</v>
      </c>
      <c r="I80" s="5" t="s">
        <v>315</v>
      </c>
      <c r="J80" s="5">
        <v>5</v>
      </c>
      <c r="K80" s="5">
        <v>2</v>
      </c>
      <c r="L80" s="5">
        <v>2</v>
      </c>
      <c r="M80" s="5">
        <v>0.4</v>
      </c>
      <c r="N80" s="5">
        <v>6.4</v>
      </c>
      <c r="O80" s="5">
        <v>2</v>
      </c>
      <c r="P80" s="5">
        <v>0.4</v>
      </c>
      <c r="Q80" s="5">
        <v>6.4</v>
      </c>
      <c r="R80" s="5">
        <v>9</v>
      </c>
      <c r="S80" s="5">
        <v>0</v>
      </c>
      <c r="T80" s="5">
        <v>0</v>
      </c>
      <c r="U80" s="5">
        <v>0</v>
      </c>
      <c r="V80" s="5">
        <v>1</v>
      </c>
      <c r="W80" s="5">
        <v>0</v>
      </c>
      <c r="X80" s="5"/>
      <c r="Y80" t="str">
        <f t="shared" si="2"/>
        <v>2018-C.Daniel</v>
      </c>
    </row>
    <row r="81" spans="1:25" x14ac:dyDescent="0.2">
      <c r="A81" s="5">
        <v>1692</v>
      </c>
      <c r="B81" s="5">
        <v>2018</v>
      </c>
      <c r="C81" s="5" t="s">
        <v>63</v>
      </c>
      <c r="D81" s="5" t="s">
        <v>353</v>
      </c>
      <c r="E81" s="5">
        <v>24</v>
      </c>
      <c r="F81" s="5" t="s">
        <v>62</v>
      </c>
      <c r="G81" s="5" t="s">
        <v>4</v>
      </c>
      <c r="H81" s="5" t="s">
        <v>315</v>
      </c>
      <c r="I81" s="5" t="s">
        <v>315</v>
      </c>
      <c r="J81" s="5">
        <v>14</v>
      </c>
      <c r="K81" s="5">
        <v>14</v>
      </c>
      <c r="L81" s="5">
        <v>14</v>
      </c>
      <c r="M81" s="5">
        <v>1</v>
      </c>
      <c r="N81" s="5">
        <v>16</v>
      </c>
      <c r="O81" s="5">
        <v>14</v>
      </c>
      <c r="P81" s="5">
        <v>1</v>
      </c>
      <c r="Q81" s="5">
        <v>16</v>
      </c>
      <c r="R81" s="5">
        <v>2</v>
      </c>
      <c r="S81" s="5">
        <v>7</v>
      </c>
      <c r="T81" s="5">
        <v>9.2799999999999994</v>
      </c>
      <c r="U81" s="5">
        <v>9.2799999999999994</v>
      </c>
      <c r="V81" s="5">
        <v>12</v>
      </c>
      <c r="W81" s="5">
        <v>12</v>
      </c>
      <c r="X81" s="5">
        <v>1</v>
      </c>
      <c r="Y81" t="str">
        <f t="shared" si="2"/>
        <v>2018-M.Trubisky</v>
      </c>
    </row>
    <row r="82" spans="1:25" x14ac:dyDescent="0.2">
      <c r="A82" s="5">
        <v>4229</v>
      </c>
      <c r="B82" s="5">
        <v>2017</v>
      </c>
      <c r="C82" s="5" t="s">
        <v>71</v>
      </c>
      <c r="D82" s="5" t="s">
        <v>319</v>
      </c>
      <c r="E82" s="5">
        <v>28</v>
      </c>
      <c r="F82" s="5" t="s">
        <v>62</v>
      </c>
      <c r="G82" s="5" t="s">
        <v>4</v>
      </c>
      <c r="H82" s="5" t="s">
        <v>315</v>
      </c>
      <c r="I82" s="5" t="s">
        <v>315</v>
      </c>
      <c r="J82" s="5">
        <v>4</v>
      </c>
      <c r="K82" s="5">
        <v>4</v>
      </c>
      <c r="L82" s="5">
        <v>2</v>
      </c>
      <c r="M82" s="5">
        <v>0.5</v>
      </c>
      <c r="N82" s="5">
        <v>8</v>
      </c>
      <c r="O82" s="5">
        <v>2</v>
      </c>
      <c r="P82" s="5">
        <v>0.5</v>
      </c>
      <c r="Q82" s="5">
        <v>8</v>
      </c>
      <c r="R82" s="5">
        <v>4</v>
      </c>
      <c r="S82" s="5">
        <v>3.6666666700000001</v>
      </c>
      <c r="T82" s="5">
        <v>0</v>
      </c>
      <c r="U82" s="5">
        <v>0</v>
      </c>
      <c r="V82" s="5">
        <v>2</v>
      </c>
      <c r="W82" s="5">
        <v>0</v>
      </c>
      <c r="X82" s="5"/>
      <c r="Y82" t="str">
        <f t="shared" si="2"/>
        <v>2017-M.Glennon</v>
      </c>
    </row>
    <row r="83" spans="1:25" x14ac:dyDescent="0.2">
      <c r="A83" s="5">
        <v>1709</v>
      </c>
      <c r="B83" s="5">
        <v>2017</v>
      </c>
      <c r="C83" s="5" t="s">
        <v>63</v>
      </c>
      <c r="D83" s="5" t="s">
        <v>353</v>
      </c>
      <c r="E83" s="5">
        <v>23</v>
      </c>
      <c r="F83" s="5" t="s">
        <v>62</v>
      </c>
      <c r="G83" s="5" t="s">
        <v>4</v>
      </c>
      <c r="H83" s="5" t="s">
        <v>315</v>
      </c>
      <c r="I83" s="5" t="s">
        <v>315</v>
      </c>
      <c r="J83" s="5">
        <v>12</v>
      </c>
      <c r="K83" s="5">
        <v>12</v>
      </c>
      <c r="L83" s="5">
        <v>7</v>
      </c>
      <c r="M83" s="5">
        <v>0.57999999999999996</v>
      </c>
      <c r="N83" s="5">
        <v>9.2799999999999994</v>
      </c>
      <c r="O83" s="5">
        <v>7</v>
      </c>
      <c r="P83" s="5">
        <v>0.57999999999999996</v>
      </c>
      <c r="Q83" s="5">
        <v>9.2799999999999994</v>
      </c>
      <c r="R83" s="5">
        <v>1</v>
      </c>
      <c r="S83" s="5">
        <v>7</v>
      </c>
      <c r="T83" s="5">
        <v>0</v>
      </c>
      <c r="U83" s="5">
        <v>0</v>
      </c>
      <c r="V83" s="5">
        <v>0</v>
      </c>
      <c r="W83" s="5">
        <v>0</v>
      </c>
      <c r="X83" s="5">
        <v>1</v>
      </c>
      <c r="Y83" t="str">
        <f t="shared" si="2"/>
        <v>2017-M.Trubisky</v>
      </c>
    </row>
    <row r="84" spans="1:25" x14ac:dyDescent="0.2">
      <c r="A84" s="5">
        <v>13731</v>
      </c>
      <c r="B84" s="5">
        <v>2017</v>
      </c>
      <c r="C84" s="5" t="s">
        <v>359</v>
      </c>
      <c r="D84" s="5" t="s">
        <v>360</v>
      </c>
      <c r="E84" s="5">
        <v>23</v>
      </c>
      <c r="F84" s="5" t="s">
        <v>62</v>
      </c>
      <c r="G84" s="5" t="s">
        <v>4</v>
      </c>
      <c r="H84" s="5" t="s">
        <v>315</v>
      </c>
      <c r="I84" s="5" t="s">
        <v>315</v>
      </c>
      <c r="J84" s="5">
        <v>4</v>
      </c>
      <c r="K84" s="5">
        <v>3</v>
      </c>
      <c r="L84" s="5">
        <v>1</v>
      </c>
      <c r="M84" s="5">
        <v>0.25</v>
      </c>
      <c r="N84" s="5">
        <v>4</v>
      </c>
      <c r="O84" s="5">
        <v>1</v>
      </c>
      <c r="P84" s="5">
        <v>0.25</v>
      </c>
      <c r="Q84" s="5">
        <v>4</v>
      </c>
      <c r="R84" s="5">
        <v>1</v>
      </c>
      <c r="S84" s="5">
        <v>1</v>
      </c>
      <c r="T84" s="5">
        <v>0</v>
      </c>
      <c r="U84" s="5">
        <v>0</v>
      </c>
      <c r="V84" s="5">
        <v>0</v>
      </c>
      <c r="W84" s="5">
        <v>0</v>
      </c>
      <c r="X84" s="5"/>
      <c r="Y84" t="str">
        <f t="shared" si="2"/>
        <v>2017-T.Gentry</v>
      </c>
    </row>
    <row r="85" spans="1:25" x14ac:dyDescent="0.2">
      <c r="A85" s="5">
        <v>6403</v>
      </c>
      <c r="B85" s="5">
        <v>2016</v>
      </c>
      <c r="C85" s="5" t="s">
        <v>94</v>
      </c>
      <c r="D85" s="5" t="s">
        <v>361</v>
      </c>
      <c r="E85" s="5">
        <v>31</v>
      </c>
      <c r="F85" s="5" t="s">
        <v>62</v>
      </c>
      <c r="G85" s="5" t="s">
        <v>4</v>
      </c>
      <c r="H85" s="5" t="s">
        <v>315</v>
      </c>
      <c r="I85" s="5" t="s">
        <v>315</v>
      </c>
      <c r="J85" s="5">
        <v>6</v>
      </c>
      <c r="K85" s="5">
        <v>5</v>
      </c>
      <c r="L85" s="5">
        <v>4</v>
      </c>
      <c r="M85" s="5">
        <v>0.67</v>
      </c>
      <c r="N85" s="5">
        <v>10.72</v>
      </c>
      <c r="O85" s="5">
        <v>4</v>
      </c>
      <c r="P85" s="5">
        <v>0.67</v>
      </c>
      <c r="Q85" s="5">
        <v>10.72</v>
      </c>
      <c r="R85" s="5">
        <v>8</v>
      </c>
      <c r="S85" s="5">
        <v>5</v>
      </c>
      <c r="T85" s="5">
        <v>10.24</v>
      </c>
      <c r="U85" s="5">
        <v>10.24</v>
      </c>
      <c r="V85" s="5">
        <v>11</v>
      </c>
      <c r="W85" s="5">
        <v>9</v>
      </c>
      <c r="X85" s="5"/>
      <c r="Y85" t="str">
        <f t="shared" si="2"/>
        <v>2016-B.Hoyer</v>
      </c>
    </row>
    <row r="86" spans="1:25" x14ac:dyDescent="0.2">
      <c r="A86" s="5">
        <v>10726</v>
      </c>
      <c r="B86" s="5">
        <v>2016</v>
      </c>
      <c r="C86" s="5" t="s">
        <v>265</v>
      </c>
      <c r="D86" s="5" t="s">
        <v>362</v>
      </c>
      <c r="E86" s="5">
        <v>26</v>
      </c>
      <c r="F86" s="5" t="s">
        <v>62</v>
      </c>
      <c r="G86" s="5" t="s">
        <v>4</v>
      </c>
      <c r="H86" s="5" t="s">
        <v>315</v>
      </c>
      <c r="I86" s="5" t="s">
        <v>315</v>
      </c>
      <c r="J86" s="5">
        <v>1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1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/>
      <c r="Y86" t="str">
        <f t="shared" si="2"/>
        <v>2016-D.Fales</v>
      </c>
    </row>
    <row r="87" spans="1:25" x14ac:dyDescent="0.2">
      <c r="A87" s="5">
        <v>14505</v>
      </c>
      <c r="B87" s="5">
        <v>2016</v>
      </c>
      <c r="C87" s="5" t="s">
        <v>128</v>
      </c>
      <c r="D87" s="5" t="s">
        <v>363</v>
      </c>
      <c r="E87" s="5">
        <v>33</v>
      </c>
      <c r="F87" s="5" t="s">
        <v>62</v>
      </c>
      <c r="G87" s="5" t="s">
        <v>4</v>
      </c>
      <c r="H87" s="5" t="s">
        <v>315</v>
      </c>
      <c r="I87" s="5" t="s">
        <v>315</v>
      </c>
      <c r="J87" s="5">
        <v>5</v>
      </c>
      <c r="K87" s="5">
        <v>5</v>
      </c>
      <c r="L87" s="5">
        <v>2</v>
      </c>
      <c r="M87" s="5">
        <v>0.4</v>
      </c>
      <c r="N87" s="5">
        <v>6.4</v>
      </c>
      <c r="O87" s="5">
        <v>2</v>
      </c>
      <c r="P87" s="5">
        <v>0.4</v>
      </c>
      <c r="Q87" s="5">
        <v>6.4</v>
      </c>
      <c r="R87" s="5">
        <v>11</v>
      </c>
      <c r="S87" s="5">
        <v>10.3333333</v>
      </c>
      <c r="T87" s="5">
        <v>11.68</v>
      </c>
      <c r="U87" s="5">
        <v>11.68</v>
      </c>
      <c r="V87" s="5">
        <v>15</v>
      </c>
      <c r="W87" s="5">
        <v>15</v>
      </c>
      <c r="X87" s="5"/>
      <c r="Y87" t="str">
        <f t="shared" si="2"/>
        <v>2016-J.Cutler</v>
      </c>
    </row>
    <row r="88" spans="1:25" x14ac:dyDescent="0.2">
      <c r="A88" s="5">
        <v>1193</v>
      </c>
      <c r="B88" s="5">
        <v>2016</v>
      </c>
      <c r="C88" s="5" t="s">
        <v>96</v>
      </c>
      <c r="D88" s="5" t="s">
        <v>335</v>
      </c>
      <c r="E88" s="5">
        <v>26</v>
      </c>
      <c r="F88" s="5" t="s">
        <v>62</v>
      </c>
      <c r="G88" s="5" t="s">
        <v>4</v>
      </c>
      <c r="H88" s="5" t="s">
        <v>315</v>
      </c>
      <c r="I88" s="5" t="s">
        <v>315</v>
      </c>
      <c r="J88" s="5">
        <v>7</v>
      </c>
      <c r="K88" s="5">
        <v>6</v>
      </c>
      <c r="L88" s="5">
        <v>1</v>
      </c>
      <c r="M88" s="5">
        <v>0.14000000000000001</v>
      </c>
      <c r="N88" s="5">
        <v>2.2400000000000002</v>
      </c>
      <c r="O88" s="5">
        <v>1</v>
      </c>
      <c r="P88" s="5">
        <v>0.14000000000000001</v>
      </c>
      <c r="Q88" s="5">
        <v>2.2400000000000002</v>
      </c>
      <c r="R88" s="5">
        <v>3</v>
      </c>
      <c r="S88" s="5">
        <v>0.5</v>
      </c>
      <c r="T88" s="5">
        <v>0</v>
      </c>
      <c r="U88" s="5">
        <v>0</v>
      </c>
      <c r="V88" s="5">
        <v>1</v>
      </c>
      <c r="W88" s="5">
        <v>0</v>
      </c>
      <c r="X88" s="5">
        <v>1</v>
      </c>
      <c r="Y88" t="str">
        <f t="shared" si="2"/>
        <v>2016-M.Barkley</v>
      </c>
    </row>
    <row r="89" spans="1:25" x14ac:dyDescent="0.2">
      <c r="A89" s="5">
        <v>14506</v>
      </c>
      <c r="B89" s="5">
        <v>2015</v>
      </c>
      <c r="C89" s="5" t="s">
        <v>128</v>
      </c>
      <c r="D89" s="5" t="s">
        <v>363</v>
      </c>
      <c r="E89" s="5">
        <v>32</v>
      </c>
      <c r="F89" s="5" t="s">
        <v>62</v>
      </c>
      <c r="G89" s="5" t="s">
        <v>4</v>
      </c>
      <c r="H89" s="5" t="s">
        <v>315</v>
      </c>
      <c r="I89" s="5" t="s">
        <v>315</v>
      </c>
      <c r="J89" s="5">
        <v>15</v>
      </c>
      <c r="K89" s="5">
        <v>15</v>
      </c>
      <c r="L89" s="5">
        <v>11</v>
      </c>
      <c r="M89" s="5">
        <v>0.73</v>
      </c>
      <c r="N89" s="5">
        <v>11.68</v>
      </c>
      <c r="O89" s="5">
        <v>11</v>
      </c>
      <c r="P89" s="5">
        <v>0.73</v>
      </c>
      <c r="Q89" s="5">
        <v>11.68</v>
      </c>
      <c r="R89" s="5">
        <v>10</v>
      </c>
      <c r="S89" s="5">
        <v>10.3333333</v>
      </c>
      <c r="T89" s="5">
        <v>11.68</v>
      </c>
      <c r="U89" s="5">
        <v>11.68</v>
      </c>
      <c r="V89" s="5">
        <v>15</v>
      </c>
      <c r="W89" s="5">
        <v>15</v>
      </c>
      <c r="X89" s="5">
        <v>1</v>
      </c>
      <c r="Y89" t="str">
        <f t="shared" si="2"/>
        <v>2015-J.Cutler</v>
      </c>
    </row>
    <row r="90" spans="1:25" x14ac:dyDescent="0.2">
      <c r="A90" s="5">
        <v>1909</v>
      </c>
      <c r="B90" s="5">
        <v>2020</v>
      </c>
      <c r="C90" s="5" t="s">
        <v>73</v>
      </c>
      <c r="D90" s="5" t="s">
        <v>364</v>
      </c>
      <c r="E90" s="5">
        <v>28</v>
      </c>
      <c r="F90" s="5" t="s">
        <v>49</v>
      </c>
      <c r="G90" s="5" t="s">
        <v>4</v>
      </c>
      <c r="H90" s="5" t="s">
        <v>315</v>
      </c>
      <c r="I90" s="5" t="s">
        <v>315</v>
      </c>
      <c r="J90" s="5">
        <v>5</v>
      </c>
      <c r="K90" s="5">
        <v>5</v>
      </c>
      <c r="L90" s="5">
        <v>2</v>
      </c>
      <c r="M90" s="5">
        <v>0.4</v>
      </c>
      <c r="N90" s="5">
        <v>6.4</v>
      </c>
      <c r="O90" s="5">
        <v>2</v>
      </c>
      <c r="P90" s="5">
        <v>0.4</v>
      </c>
      <c r="Q90" s="5">
        <v>6.4</v>
      </c>
      <c r="R90" s="5">
        <v>2</v>
      </c>
      <c r="S90" s="5">
        <v>2</v>
      </c>
      <c r="T90" s="5">
        <v>10.72</v>
      </c>
      <c r="U90" s="5">
        <v>10.72</v>
      </c>
      <c r="V90" s="5">
        <v>3</v>
      </c>
      <c r="W90" s="5">
        <v>3</v>
      </c>
      <c r="X90" s="5"/>
      <c r="Y90" t="str">
        <f t="shared" si="2"/>
        <v>2020-B.Allen</v>
      </c>
    </row>
    <row r="91" spans="1:25" x14ac:dyDescent="0.2">
      <c r="A91" s="5">
        <v>1927</v>
      </c>
      <c r="B91" s="5">
        <v>2020</v>
      </c>
      <c r="C91" s="5" t="s">
        <v>48</v>
      </c>
      <c r="D91" s="5" t="s">
        <v>365</v>
      </c>
      <c r="E91" s="5">
        <v>24</v>
      </c>
      <c r="F91" s="5" t="s">
        <v>49</v>
      </c>
      <c r="G91" s="5" t="s">
        <v>4</v>
      </c>
      <c r="H91" s="5" t="s">
        <v>315</v>
      </c>
      <c r="I91" s="5" t="s">
        <v>315</v>
      </c>
      <c r="J91" s="5">
        <v>10</v>
      </c>
      <c r="K91" s="5">
        <v>10</v>
      </c>
      <c r="L91" s="5">
        <v>7</v>
      </c>
      <c r="M91" s="5">
        <v>0.7</v>
      </c>
      <c r="N91" s="5">
        <v>11.2</v>
      </c>
      <c r="O91" s="5">
        <v>7</v>
      </c>
      <c r="P91" s="5">
        <v>0.7</v>
      </c>
      <c r="Q91" s="5">
        <v>11.2</v>
      </c>
      <c r="R91" s="5">
        <v>1</v>
      </c>
      <c r="S91" s="5">
        <v>7</v>
      </c>
      <c r="T91" s="5">
        <v>0</v>
      </c>
      <c r="U91" s="5">
        <v>0</v>
      </c>
      <c r="V91" s="5">
        <v>0</v>
      </c>
      <c r="W91" s="5">
        <v>0</v>
      </c>
      <c r="X91" s="5">
        <v>1</v>
      </c>
      <c r="Y91" t="str">
        <f t="shared" si="2"/>
        <v>2020-J.Burrow</v>
      </c>
    </row>
    <row r="92" spans="1:25" x14ac:dyDescent="0.2">
      <c r="A92" s="5">
        <v>1948</v>
      </c>
      <c r="B92" s="5">
        <v>2020</v>
      </c>
      <c r="C92" s="5" t="s">
        <v>87</v>
      </c>
      <c r="D92" s="5" t="s">
        <v>366</v>
      </c>
      <c r="E92" s="5">
        <v>26</v>
      </c>
      <c r="F92" s="5" t="s">
        <v>49</v>
      </c>
      <c r="G92" s="5" t="s">
        <v>4</v>
      </c>
      <c r="H92" s="5" t="s">
        <v>315</v>
      </c>
      <c r="I92" s="5" t="s">
        <v>315</v>
      </c>
      <c r="J92" s="5">
        <v>5</v>
      </c>
      <c r="K92" s="5">
        <v>1</v>
      </c>
      <c r="L92" s="5">
        <v>1</v>
      </c>
      <c r="M92" s="5">
        <v>0.2</v>
      </c>
      <c r="N92" s="5">
        <v>3.2</v>
      </c>
      <c r="O92" s="5">
        <v>1</v>
      </c>
      <c r="P92" s="5">
        <v>0.2</v>
      </c>
      <c r="Q92" s="5">
        <v>3.2</v>
      </c>
      <c r="R92" s="5">
        <v>2</v>
      </c>
      <c r="S92" s="5">
        <v>1</v>
      </c>
      <c r="T92" s="5">
        <v>5.28</v>
      </c>
      <c r="U92" s="5">
        <v>5.28</v>
      </c>
      <c r="V92" s="5">
        <v>3</v>
      </c>
      <c r="W92" s="5">
        <v>3</v>
      </c>
      <c r="X92" s="5"/>
      <c r="Y92" t="str">
        <f t="shared" si="2"/>
        <v>2020-R.Finley</v>
      </c>
    </row>
    <row r="93" spans="1:25" x14ac:dyDescent="0.2">
      <c r="A93" s="5">
        <v>2468</v>
      </c>
      <c r="B93" s="5">
        <v>2019</v>
      </c>
      <c r="C93" s="5" t="s">
        <v>57</v>
      </c>
      <c r="D93" s="5" t="s">
        <v>367</v>
      </c>
      <c r="E93" s="5">
        <v>32</v>
      </c>
      <c r="F93" s="5" t="s">
        <v>49</v>
      </c>
      <c r="G93" s="5" t="s">
        <v>4</v>
      </c>
      <c r="H93" s="5" t="s">
        <v>315</v>
      </c>
      <c r="I93" s="5" t="s">
        <v>315</v>
      </c>
      <c r="J93" s="5">
        <v>13</v>
      </c>
      <c r="K93" s="5">
        <v>13</v>
      </c>
      <c r="L93" s="5">
        <v>7</v>
      </c>
      <c r="M93" s="5">
        <v>0.54</v>
      </c>
      <c r="N93" s="5">
        <v>8.64</v>
      </c>
      <c r="O93" s="5">
        <v>7</v>
      </c>
      <c r="P93" s="5">
        <v>0.54</v>
      </c>
      <c r="Q93" s="5">
        <v>8.64</v>
      </c>
      <c r="R93" s="5">
        <v>9</v>
      </c>
      <c r="S93" s="5">
        <v>10.3333333</v>
      </c>
      <c r="T93" s="5">
        <v>11.68</v>
      </c>
      <c r="U93" s="5">
        <v>11.68</v>
      </c>
      <c r="V93" s="5">
        <v>11</v>
      </c>
      <c r="W93" s="5">
        <v>11</v>
      </c>
      <c r="X93" s="5">
        <v>1</v>
      </c>
      <c r="Y93" t="str">
        <f t="shared" si="2"/>
        <v>2019-A.Dalton</v>
      </c>
    </row>
    <row r="94" spans="1:25" x14ac:dyDescent="0.2">
      <c r="A94" s="5">
        <v>1997</v>
      </c>
      <c r="B94" s="5">
        <v>2019</v>
      </c>
      <c r="C94" s="5" t="s">
        <v>87</v>
      </c>
      <c r="D94" s="5" t="s">
        <v>366</v>
      </c>
      <c r="E94" s="5">
        <v>25</v>
      </c>
      <c r="F94" s="5" t="s">
        <v>49</v>
      </c>
      <c r="G94" s="5" t="s">
        <v>4</v>
      </c>
      <c r="H94" s="5" t="s">
        <v>315</v>
      </c>
      <c r="I94" s="5" t="s">
        <v>315</v>
      </c>
      <c r="J94" s="5">
        <v>3</v>
      </c>
      <c r="K94" s="5">
        <v>3</v>
      </c>
      <c r="L94" s="5">
        <v>1</v>
      </c>
      <c r="M94" s="5">
        <v>0.33</v>
      </c>
      <c r="N94" s="5">
        <v>5.28</v>
      </c>
      <c r="O94" s="5">
        <v>1</v>
      </c>
      <c r="P94" s="5">
        <v>0.33</v>
      </c>
      <c r="Q94" s="5">
        <v>5.28</v>
      </c>
      <c r="R94" s="5">
        <v>1</v>
      </c>
      <c r="S94" s="5">
        <v>1</v>
      </c>
      <c r="T94" s="5">
        <v>0</v>
      </c>
      <c r="U94" s="5">
        <v>0</v>
      </c>
      <c r="V94" s="5">
        <v>0</v>
      </c>
      <c r="W94" s="5">
        <v>0</v>
      </c>
      <c r="X94" s="5"/>
      <c r="Y94" t="str">
        <f t="shared" si="2"/>
        <v>2019-R.Finley</v>
      </c>
    </row>
    <row r="95" spans="1:25" x14ac:dyDescent="0.2">
      <c r="A95" s="5">
        <v>2469</v>
      </c>
      <c r="B95" s="5">
        <v>2018</v>
      </c>
      <c r="C95" s="5" t="s">
        <v>57</v>
      </c>
      <c r="D95" s="5" t="s">
        <v>367</v>
      </c>
      <c r="E95" s="5">
        <v>31</v>
      </c>
      <c r="F95" s="5" t="s">
        <v>49</v>
      </c>
      <c r="G95" s="5" t="s">
        <v>4</v>
      </c>
      <c r="H95" s="5" t="s">
        <v>315</v>
      </c>
      <c r="I95" s="5" t="s">
        <v>315</v>
      </c>
      <c r="J95" s="5">
        <v>11</v>
      </c>
      <c r="K95" s="5">
        <v>11</v>
      </c>
      <c r="L95" s="5">
        <v>8</v>
      </c>
      <c r="M95" s="5">
        <v>0.73</v>
      </c>
      <c r="N95" s="5">
        <v>11.68</v>
      </c>
      <c r="O95" s="5">
        <v>8</v>
      </c>
      <c r="P95" s="5">
        <v>0.73</v>
      </c>
      <c r="Q95" s="5">
        <v>11.68</v>
      </c>
      <c r="R95" s="5">
        <v>8</v>
      </c>
      <c r="S95" s="5">
        <v>12</v>
      </c>
      <c r="T95" s="5">
        <v>11.04</v>
      </c>
      <c r="U95" s="5">
        <v>11.04</v>
      </c>
      <c r="V95" s="5">
        <v>16</v>
      </c>
      <c r="W95" s="5">
        <v>16</v>
      </c>
      <c r="X95" s="5">
        <v>1</v>
      </c>
      <c r="Y95" t="str">
        <f t="shared" si="2"/>
        <v>2018-A.Dalton</v>
      </c>
    </row>
    <row r="96" spans="1:25" x14ac:dyDescent="0.2">
      <c r="A96" s="5">
        <v>2772</v>
      </c>
      <c r="B96" s="5">
        <v>2018</v>
      </c>
      <c r="C96" s="5" t="s">
        <v>80</v>
      </c>
      <c r="D96" s="5" t="s">
        <v>368</v>
      </c>
      <c r="E96" s="5">
        <v>25</v>
      </c>
      <c r="F96" s="5" t="s">
        <v>49</v>
      </c>
      <c r="G96" s="5" t="s">
        <v>4</v>
      </c>
      <c r="H96" s="5" t="s">
        <v>315</v>
      </c>
      <c r="I96" s="5" t="s">
        <v>315</v>
      </c>
      <c r="J96" s="5">
        <v>9</v>
      </c>
      <c r="K96" s="5">
        <v>5</v>
      </c>
      <c r="L96" s="5">
        <v>2</v>
      </c>
      <c r="M96" s="5">
        <v>0.22</v>
      </c>
      <c r="N96" s="5">
        <v>3.52</v>
      </c>
      <c r="O96" s="5">
        <v>2</v>
      </c>
      <c r="P96" s="5">
        <v>0.22</v>
      </c>
      <c r="Q96" s="5">
        <v>3.52</v>
      </c>
      <c r="R96" s="5">
        <v>1</v>
      </c>
      <c r="S96" s="5">
        <v>2</v>
      </c>
      <c r="T96" s="5">
        <v>0</v>
      </c>
      <c r="U96" s="5">
        <v>0</v>
      </c>
      <c r="V96" s="5">
        <v>0</v>
      </c>
      <c r="W96" s="5">
        <v>0</v>
      </c>
      <c r="X96" s="5"/>
      <c r="Y96" t="str">
        <f t="shared" si="2"/>
        <v>2018-J.Driskel</v>
      </c>
    </row>
    <row r="97" spans="1:25" x14ac:dyDescent="0.2">
      <c r="A97" s="5">
        <v>3635</v>
      </c>
      <c r="B97" s="5">
        <v>2017</v>
      </c>
      <c r="C97" s="5" t="s">
        <v>112</v>
      </c>
      <c r="D97" s="5" t="s">
        <v>369</v>
      </c>
      <c r="E97" s="5">
        <v>27</v>
      </c>
      <c r="F97" s="5" t="s">
        <v>49</v>
      </c>
      <c r="G97" s="5" t="s">
        <v>4</v>
      </c>
      <c r="H97" s="5" t="s">
        <v>315</v>
      </c>
      <c r="I97" s="5" t="s">
        <v>315</v>
      </c>
      <c r="J97" s="5">
        <v>3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3</v>
      </c>
      <c r="S97" s="5">
        <v>1.5</v>
      </c>
      <c r="T97" s="5">
        <v>0</v>
      </c>
      <c r="U97" s="5">
        <v>0</v>
      </c>
      <c r="V97" s="5">
        <v>1</v>
      </c>
      <c r="W97" s="5">
        <v>0</v>
      </c>
      <c r="X97" s="5"/>
      <c r="Y97" t="str">
        <f t="shared" si="2"/>
        <v>2017-A.McCarron</v>
      </c>
    </row>
    <row r="98" spans="1:25" x14ac:dyDescent="0.2">
      <c r="A98" s="5">
        <v>2470</v>
      </c>
      <c r="B98" s="5">
        <v>2017</v>
      </c>
      <c r="C98" s="5" t="s">
        <v>57</v>
      </c>
      <c r="D98" s="5" t="s">
        <v>367</v>
      </c>
      <c r="E98" s="5">
        <v>30</v>
      </c>
      <c r="F98" s="5" t="s">
        <v>49</v>
      </c>
      <c r="G98" s="5" t="s">
        <v>4</v>
      </c>
      <c r="H98" s="5" t="s">
        <v>315</v>
      </c>
      <c r="I98" s="5" t="s">
        <v>315</v>
      </c>
      <c r="J98" s="5">
        <v>16</v>
      </c>
      <c r="K98" s="5">
        <v>16</v>
      </c>
      <c r="L98" s="5">
        <v>11</v>
      </c>
      <c r="M98" s="5">
        <v>0.69</v>
      </c>
      <c r="N98" s="5">
        <v>11.04</v>
      </c>
      <c r="O98" s="5">
        <v>11</v>
      </c>
      <c r="P98" s="5">
        <v>0.69</v>
      </c>
      <c r="Q98" s="5">
        <v>11.04</v>
      </c>
      <c r="R98" s="5">
        <v>7</v>
      </c>
      <c r="S98" s="5">
        <v>12</v>
      </c>
      <c r="T98" s="5">
        <v>12</v>
      </c>
      <c r="U98" s="5">
        <v>12</v>
      </c>
      <c r="V98" s="5">
        <v>16</v>
      </c>
      <c r="W98" s="5">
        <v>16</v>
      </c>
      <c r="X98" s="5">
        <v>1</v>
      </c>
      <c r="Y98" t="str">
        <f t="shared" si="2"/>
        <v>2017-A.Dalton</v>
      </c>
    </row>
    <row r="99" spans="1:25" x14ac:dyDescent="0.2">
      <c r="A99" s="5">
        <v>3636</v>
      </c>
      <c r="B99" s="5">
        <v>2016</v>
      </c>
      <c r="C99" s="5" t="s">
        <v>112</v>
      </c>
      <c r="D99" s="5" t="s">
        <v>369</v>
      </c>
      <c r="E99" s="5">
        <v>26</v>
      </c>
      <c r="F99" s="5" t="s">
        <v>49</v>
      </c>
      <c r="G99" s="5" t="s">
        <v>4</v>
      </c>
      <c r="H99" s="5" t="s">
        <v>315</v>
      </c>
      <c r="I99" s="5" t="s">
        <v>315</v>
      </c>
      <c r="J99" s="5">
        <v>1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2</v>
      </c>
      <c r="S99" s="5">
        <v>3</v>
      </c>
      <c r="T99" s="5">
        <v>6.88</v>
      </c>
      <c r="U99" s="5">
        <v>6.88</v>
      </c>
      <c r="V99" s="5">
        <v>7</v>
      </c>
      <c r="W99" s="5">
        <v>3</v>
      </c>
      <c r="X99" s="5"/>
      <c r="Y99" t="str">
        <f t="shared" si="2"/>
        <v>2016-A.McCarron</v>
      </c>
    </row>
    <row r="100" spans="1:25" x14ac:dyDescent="0.2">
      <c r="A100" s="5">
        <v>2471</v>
      </c>
      <c r="B100" s="5">
        <v>2016</v>
      </c>
      <c r="C100" s="5" t="s">
        <v>57</v>
      </c>
      <c r="D100" s="5" t="s">
        <v>367</v>
      </c>
      <c r="E100" s="5">
        <v>29</v>
      </c>
      <c r="F100" s="5" t="s">
        <v>49</v>
      </c>
      <c r="G100" s="5" t="s">
        <v>4</v>
      </c>
      <c r="H100" s="5" t="s">
        <v>315</v>
      </c>
      <c r="I100" s="5" t="s">
        <v>315</v>
      </c>
      <c r="J100" s="5">
        <v>16</v>
      </c>
      <c r="K100" s="5">
        <v>16</v>
      </c>
      <c r="L100" s="5">
        <v>12</v>
      </c>
      <c r="M100" s="5">
        <v>0.75</v>
      </c>
      <c r="N100" s="5">
        <v>12</v>
      </c>
      <c r="O100" s="5">
        <v>12</v>
      </c>
      <c r="P100" s="5">
        <v>0.75</v>
      </c>
      <c r="Q100" s="5">
        <v>12</v>
      </c>
      <c r="R100" s="5">
        <v>6</v>
      </c>
      <c r="S100" s="5">
        <v>12.6666667</v>
      </c>
      <c r="T100" s="5">
        <v>16</v>
      </c>
      <c r="U100" s="5">
        <v>16</v>
      </c>
      <c r="V100" s="5">
        <v>13</v>
      </c>
      <c r="W100" s="5">
        <v>13</v>
      </c>
      <c r="X100" s="5">
        <v>1</v>
      </c>
      <c r="Y100" t="str">
        <f t="shared" si="2"/>
        <v>2016-A.Dalton</v>
      </c>
    </row>
    <row r="101" spans="1:25" x14ac:dyDescent="0.2">
      <c r="A101" s="5">
        <v>3637</v>
      </c>
      <c r="B101" s="5">
        <v>2015</v>
      </c>
      <c r="C101" s="5" t="s">
        <v>112</v>
      </c>
      <c r="D101" s="5" t="s">
        <v>369</v>
      </c>
      <c r="E101" s="5">
        <v>25</v>
      </c>
      <c r="F101" s="5" t="s">
        <v>49</v>
      </c>
      <c r="G101" s="5" t="s">
        <v>4</v>
      </c>
      <c r="H101" s="5" t="s">
        <v>315</v>
      </c>
      <c r="I101" s="5" t="s">
        <v>315</v>
      </c>
      <c r="J101" s="5">
        <v>7</v>
      </c>
      <c r="K101" s="5">
        <v>3</v>
      </c>
      <c r="L101" s="5">
        <v>3</v>
      </c>
      <c r="M101" s="5">
        <v>0.43</v>
      </c>
      <c r="N101" s="5">
        <v>6.88</v>
      </c>
      <c r="O101" s="5">
        <v>3</v>
      </c>
      <c r="P101" s="5">
        <v>0.43</v>
      </c>
      <c r="Q101" s="5">
        <v>6.88</v>
      </c>
      <c r="R101" s="5">
        <v>1</v>
      </c>
      <c r="S101" s="5">
        <v>3</v>
      </c>
      <c r="T101" s="5">
        <v>0</v>
      </c>
      <c r="U101" s="5">
        <v>0</v>
      </c>
      <c r="V101" s="5">
        <v>0</v>
      </c>
      <c r="W101" s="5">
        <v>0</v>
      </c>
      <c r="X101" s="5"/>
      <c r="Y101" t="str">
        <f t="shared" si="2"/>
        <v>2015-A.McCarron</v>
      </c>
    </row>
    <row r="102" spans="1:25" x14ac:dyDescent="0.2">
      <c r="A102" s="5">
        <v>2472</v>
      </c>
      <c r="B102" s="5">
        <v>2015</v>
      </c>
      <c r="C102" s="5" t="s">
        <v>57</v>
      </c>
      <c r="D102" s="5" t="s">
        <v>367</v>
      </c>
      <c r="E102" s="5">
        <v>28</v>
      </c>
      <c r="F102" s="5" t="s">
        <v>49</v>
      </c>
      <c r="G102" s="5" t="s">
        <v>4</v>
      </c>
      <c r="H102" s="5" t="s">
        <v>315</v>
      </c>
      <c r="I102" s="5" t="s">
        <v>315</v>
      </c>
      <c r="J102" s="5">
        <v>13</v>
      </c>
      <c r="K102" s="5">
        <v>13</v>
      </c>
      <c r="L102" s="5">
        <v>13</v>
      </c>
      <c r="M102" s="5">
        <v>1</v>
      </c>
      <c r="N102" s="5">
        <v>16</v>
      </c>
      <c r="O102" s="5">
        <v>13</v>
      </c>
      <c r="P102" s="5">
        <v>1</v>
      </c>
      <c r="Q102" s="5">
        <v>16</v>
      </c>
      <c r="R102" s="5">
        <v>5</v>
      </c>
      <c r="S102" s="5">
        <v>12.3333333</v>
      </c>
      <c r="T102" s="5">
        <v>11.04</v>
      </c>
      <c r="U102" s="5">
        <v>11.04</v>
      </c>
      <c r="V102" s="5">
        <v>16</v>
      </c>
      <c r="W102" s="5">
        <v>16</v>
      </c>
      <c r="X102" s="5">
        <v>1</v>
      </c>
      <c r="Y102" t="str">
        <f t="shared" si="2"/>
        <v>2015-A.Dalton</v>
      </c>
    </row>
    <row r="103" spans="1:25" x14ac:dyDescent="0.2">
      <c r="A103" s="5">
        <v>2212</v>
      </c>
      <c r="B103" s="5">
        <v>2020</v>
      </c>
      <c r="C103" s="5" t="s">
        <v>36</v>
      </c>
      <c r="D103" s="5" t="s">
        <v>370</v>
      </c>
      <c r="E103" s="5">
        <v>25</v>
      </c>
      <c r="F103" s="5" t="s">
        <v>371</v>
      </c>
      <c r="G103" s="5" t="s">
        <v>4</v>
      </c>
      <c r="H103" s="5" t="s">
        <v>315</v>
      </c>
      <c r="I103" s="5" t="s">
        <v>315</v>
      </c>
      <c r="J103" s="5">
        <v>16</v>
      </c>
      <c r="K103" s="5">
        <v>16</v>
      </c>
      <c r="L103" s="5">
        <v>11</v>
      </c>
      <c r="M103" s="5">
        <v>0.69</v>
      </c>
      <c r="N103" s="5">
        <v>11.04</v>
      </c>
      <c r="O103" s="5">
        <v>11</v>
      </c>
      <c r="P103" s="5">
        <v>0.69</v>
      </c>
      <c r="Q103" s="5">
        <v>11.04</v>
      </c>
      <c r="R103" s="5">
        <v>3</v>
      </c>
      <c r="S103" s="5">
        <v>10.5</v>
      </c>
      <c r="T103" s="5">
        <v>11.04</v>
      </c>
      <c r="U103" s="5">
        <v>11.04</v>
      </c>
      <c r="V103" s="5">
        <v>16</v>
      </c>
      <c r="W103" s="5">
        <v>16</v>
      </c>
      <c r="X103" s="5">
        <v>1</v>
      </c>
      <c r="Y103" t="str">
        <f t="shared" si="2"/>
        <v>2020-B.Mayfield</v>
      </c>
    </row>
    <row r="104" spans="1:25" x14ac:dyDescent="0.2">
      <c r="A104" s="5">
        <v>2214</v>
      </c>
      <c r="B104" s="5">
        <v>2020</v>
      </c>
      <c r="C104" s="5" t="s">
        <v>105</v>
      </c>
      <c r="D104" s="5" t="s">
        <v>372</v>
      </c>
      <c r="E104" s="5">
        <v>32</v>
      </c>
      <c r="F104" s="5" t="s">
        <v>371</v>
      </c>
      <c r="G104" s="5" t="s">
        <v>4</v>
      </c>
      <c r="H104" s="5" t="s">
        <v>315</v>
      </c>
      <c r="I104" s="5" t="s">
        <v>315</v>
      </c>
      <c r="J104" s="5">
        <v>2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8</v>
      </c>
      <c r="S104" s="5">
        <v>9</v>
      </c>
      <c r="T104" s="5">
        <v>6.4</v>
      </c>
      <c r="U104" s="5">
        <v>6.4</v>
      </c>
      <c r="V104" s="5">
        <v>10</v>
      </c>
      <c r="W104" s="5">
        <v>8</v>
      </c>
      <c r="X104" s="5"/>
      <c r="Y104" t="str">
        <f t="shared" si="2"/>
        <v>2020-C.Keenum</v>
      </c>
    </row>
    <row r="105" spans="1:25" x14ac:dyDescent="0.2">
      <c r="A105" s="5">
        <v>2270</v>
      </c>
      <c r="B105" s="5">
        <v>2019</v>
      </c>
      <c r="C105" s="5" t="s">
        <v>36</v>
      </c>
      <c r="D105" s="5" t="s">
        <v>370</v>
      </c>
      <c r="E105" s="5">
        <v>24</v>
      </c>
      <c r="F105" s="5" t="s">
        <v>371</v>
      </c>
      <c r="G105" s="5" t="s">
        <v>4</v>
      </c>
      <c r="H105" s="5" t="s">
        <v>315</v>
      </c>
      <c r="I105" s="5" t="s">
        <v>315</v>
      </c>
      <c r="J105" s="5">
        <v>16</v>
      </c>
      <c r="K105" s="5">
        <v>16</v>
      </c>
      <c r="L105" s="5">
        <v>11</v>
      </c>
      <c r="M105" s="5">
        <v>0.69</v>
      </c>
      <c r="N105" s="5">
        <v>11.04</v>
      </c>
      <c r="O105" s="5">
        <v>11</v>
      </c>
      <c r="P105" s="5">
        <v>0.69</v>
      </c>
      <c r="Q105" s="5">
        <v>11.04</v>
      </c>
      <c r="R105" s="5">
        <v>2</v>
      </c>
      <c r="S105" s="5">
        <v>10</v>
      </c>
      <c r="T105" s="5">
        <v>11.36</v>
      </c>
      <c r="U105" s="5">
        <v>11.36</v>
      </c>
      <c r="V105" s="5">
        <v>14</v>
      </c>
      <c r="W105" s="5">
        <v>13</v>
      </c>
      <c r="X105" s="5">
        <v>1</v>
      </c>
      <c r="Y105" t="str">
        <f t="shared" si="2"/>
        <v>2019-B.Mayfield</v>
      </c>
    </row>
    <row r="106" spans="1:25" x14ac:dyDescent="0.2">
      <c r="A106" s="5">
        <v>2478</v>
      </c>
      <c r="B106" s="5">
        <v>2019</v>
      </c>
      <c r="C106" s="5" t="s">
        <v>89</v>
      </c>
      <c r="D106" s="5" t="s">
        <v>351</v>
      </c>
      <c r="E106" s="5">
        <v>28</v>
      </c>
      <c r="F106" s="5" t="s">
        <v>371</v>
      </c>
      <c r="G106" s="5" t="s">
        <v>4</v>
      </c>
      <c r="H106" s="5" t="s">
        <v>315</v>
      </c>
      <c r="I106" s="5" t="s">
        <v>315</v>
      </c>
      <c r="J106" s="5">
        <v>5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2</v>
      </c>
      <c r="S106" s="5">
        <v>0</v>
      </c>
      <c r="T106" s="5">
        <v>0</v>
      </c>
      <c r="U106" s="5">
        <v>0</v>
      </c>
      <c r="V106" s="5">
        <v>1</v>
      </c>
      <c r="W106" s="5">
        <v>0</v>
      </c>
      <c r="X106" s="5"/>
      <c r="Y106" t="str">
        <f t="shared" si="2"/>
        <v>2019-G.Gilbert</v>
      </c>
    </row>
    <row r="107" spans="1:25" x14ac:dyDescent="0.2">
      <c r="A107" s="5">
        <v>2304</v>
      </c>
      <c r="B107" s="5">
        <v>2018</v>
      </c>
      <c r="C107" s="5" t="s">
        <v>36</v>
      </c>
      <c r="D107" s="5" t="s">
        <v>370</v>
      </c>
      <c r="E107" s="5">
        <v>23</v>
      </c>
      <c r="F107" s="5" t="s">
        <v>371</v>
      </c>
      <c r="G107" s="5" t="s">
        <v>4</v>
      </c>
      <c r="H107" s="5" t="s">
        <v>315</v>
      </c>
      <c r="I107" s="5" t="s">
        <v>315</v>
      </c>
      <c r="J107" s="5">
        <v>14</v>
      </c>
      <c r="K107" s="5">
        <v>13</v>
      </c>
      <c r="L107" s="5">
        <v>10</v>
      </c>
      <c r="M107" s="5">
        <v>0.71</v>
      </c>
      <c r="N107" s="5">
        <v>11.36</v>
      </c>
      <c r="O107" s="5">
        <v>10</v>
      </c>
      <c r="P107" s="5">
        <v>0.71</v>
      </c>
      <c r="Q107" s="5">
        <v>11.36</v>
      </c>
      <c r="R107" s="5">
        <v>1</v>
      </c>
      <c r="S107" s="5">
        <v>10</v>
      </c>
      <c r="T107" s="5">
        <v>0</v>
      </c>
      <c r="U107" s="5">
        <v>0</v>
      </c>
      <c r="V107" s="5">
        <v>0</v>
      </c>
      <c r="W107" s="5">
        <v>0</v>
      </c>
      <c r="X107" s="5">
        <v>1</v>
      </c>
      <c r="Y107" t="str">
        <f t="shared" si="2"/>
        <v>2018-B.Mayfield</v>
      </c>
    </row>
    <row r="108" spans="1:25" x14ac:dyDescent="0.2">
      <c r="A108" s="5">
        <v>4837</v>
      </c>
      <c r="B108" s="5">
        <v>2018</v>
      </c>
      <c r="C108" s="5" t="s">
        <v>92</v>
      </c>
      <c r="D108" s="5" t="s">
        <v>340</v>
      </c>
      <c r="E108" s="5">
        <v>29</v>
      </c>
      <c r="F108" s="5" t="s">
        <v>371</v>
      </c>
      <c r="G108" s="5" t="s">
        <v>4</v>
      </c>
      <c r="H108" s="5" t="s">
        <v>315</v>
      </c>
      <c r="I108" s="5" t="s">
        <v>315</v>
      </c>
      <c r="J108" s="5">
        <v>4</v>
      </c>
      <c r="K108" s="5">
        <v>3</v>
      </c>
      <c r="L108" s="5">
        <v>2</v>
      </c>
      <c r="M108" s="5">
        <v>0.5</v>
      </c>
      <c r="N108" s="5">
        <v>8</v>
      </c>
      <c r="O108" s="5">
        <v>2</v>
      </c>
      <c r="P108" s="5">
        <v>0.5</v>
      </c>
      <c r="Q108" s="5">
        <v>8</v>
      </c>
      <c r="R108" s="5">
        <v>8</v>
      </c>
      <c r="S108" s="5">
        <v>13.3333333</v>
      </c>
      <c r="T108" s="5">
        <v>11.68</v>
      </c>
      <c r="U108" s="5">
        <v>11.68</v>
      </c>
      <c r="V108" s="5">
        <v>15</v>
      </c>
      <c r="W108" s="5">
        <v>14</v>
      </c>
      <c r="X108" s="5"/>
      <c r="Y108" t="str">
        <f t="shared" si="2"/>
        <v>2018-T.Taylor</v>
      </c>
    </row>
    <row r="109" spans="1:25" x14ac:dyDescent="0.2">
      <c r="A109" s="5">
        <v>12187</v>
      </c>
      <c r="B109" s="5">
        <v>2017</v>
      </c>
      <c r="C109" s="5" t="s">
        <v>124</v>
      </c>
      <c r="D109" s="5" t="s">
        <v>373</v>
      </c>
      <c r="E109" s="5">
        <v>24</v>
      </c>
      <c r="F109" s="5" t="s">
        <v>371</v>
      </c>
      <c r="G109" s="5" t="s">
        <v>4</v>
      </c>
      <c r="H109" s="5" t="s">
        <v>315</v>
      </c>
      <c r="I109" s="5" t="s">
        <v>315</v>
      </c>
      <c r="J109" s="5">
        <v>3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2</v>
      </c>
      <c r="S109" s="5">
        <v>3</v>
      </c>
      <c r="T109" s="5">
        <v>5.28</v>
      </c>
      <c r="U109" s="5">
        <v>5.28</v>
      </c>
      <c r="V109" s="5">
        <v>9</v>
      </c>
      <c r="W109" s="5">
        <v>8</v>
      </c>
      <c r="X109" s="5"/>
      <c r="Y109" t="str">
        <f t="shared" si="2"/>
        <v>2017-C.Kessler</v>
      </c>
    </row>
    <row r="110" spans="1:25" x14ac:dyDescent="0.2">
      <c r="A110" s="5">
        <v>12048</v>
      </c>
      <c r="B110" s="5">
        <v>2017</v>
      </c>
      <c r="C110" s="5" t="s">
        <v>127</v>
      </c>
      <c r="D110" s="5" t="s">
        <v>374</v>
      </c>
      <c r="E110" s="5">
        <v>21</v>
      </c>
      <c r="F110" s="5" t="s">
        <v>371</v>
      </c>
      <c r="G110" s="5" t="s">
        <v>4</v>
      </c>
      <c r="H110" s="5" t="s">
        <v>315</v>
      </c>
      <c r="I110" s="5" t="s">
        <v>315</v>
      </c>
      <c r="J110" s="5">
        <v>15</v>
      </c>
      <c r="K110" s="5">
        <v>15</v>
      </c>
      <c r="L110" s="5">
        <v>5</v>
      </c>
      <c r="M110" s="5">
        <v>0.33</v>
      </c>
      <c r="N110" s="5">
        <v>5.28</v>
      </c>
      <c r="O110" s="5">
        <v>5</v>
      </c>
      <c r="P110" s="5">
        <v>0.33</v>
      </c>
      <c r="Q110" s="5">
        <v>5.28</v>
      </c>
      <c r="R110" s="5">
        <v>1</v>
      </c>
      <c r="S110" s="5">
        <v>5</v>
      </c>
      <c r="T110" s="5">
        <v>0</v>
      </c>
      <c r="U110" s="5">
        <v>0</v>
      </c>
      <c r="V110" s="5">
        <v>0</v>
      </c>
      <c r="W110" s="5">
        <v>0</v>
      </c>
      <c r="X110" s="5">
        <v>1</v>
      </c>
      <c r="Y110" t="str">
        <f t="shared" si="2"/>
        <v>2017-D.Kizer</v>
      </c>
    </row>
    <row r="111" spans="1:25" x14ac:dyDescent="0.2">
      <c r="A111" s="5">
        <v>13849</v>
      </c>
      <c r="B111" s="5">
        <v>2017</v>
      </c>
      <c r="C111" s="5" t="s">
        <v>268</v>
      </c>
      <c r="D111" s="5" t="s">
        <v>375</v>
      </c>
      <c r="E111" s="5">
        <v>25</v>
      </c>
      <c r="F111" s="5" t="s">
        <v>371</v>
      </c>
      <c r="G111" s="5" t="s">
        <v>4</v>
      </c>
      <c r="H111" s="5" t="s">
        <v>315</v>
      </c>
      <c r="I111" s="5" t="s">
        <v>315</v>
      </c>
      <c r="J111" s="5">
        <v>4</v>
      </c>
      <c r="K111" s="5">
        <v>1</v>
      </c>
      <c r="L111" s="5">
        <v>1</v>
      </c>
      <c r="M111" s="5">
        <v>0.25</v>
      </c>
      <c r="N111" s="5">
        <v>4</v>
      </c>
      <c r="O111" s="5">
        <v>1</v>
      </c>
      <c r="P111" s="5">
        <v>0.25</v>
      </c>
      <c r="Q111" s="5">
        <v>4</v>
      </c>
      <c r="R111" s="5">
        <v>2</v>
      </c>
      <c r="S111" s="5">
        <v>1</v>
      </c>
      <c r="T111" s="5">
        <v>4</v>
      </c>
      <c r="U111" s="5">
        <v>4</v>
      </c>
      <c r="V111" s="5">
        <v>4</v>
      </c>
      <c r="W111" s="5">
        <v>0</v>
      </c>
      <c r="X111" s="5"/>
      <c r="Y111" t="str">
        <f t="shared" si="2"/>
        <v>2017-K.Hogan</v>
      </c>
    </row>
    <row r="112" spans="1:25" x14ac:dyDescent="0.2">
      <c r="A112" s="5">
        <v>15860</v>
      </c>
      <c r="B112" s="5">
        <v>2016</v>
      </c>
      <c r="C112" s="5" t="s">
        <v>277</v>
      </c>
      <c r="D112" s="5" t="s">
        <v>376</v>
      </c>
      <c r="E112" s="5">
        <v>34</v>
      </c>
      <c r="F112" s="5" t="s">
        <v>371</v>
      </c>
      <c r="G112" s="5" t="s">
        <v>4</v>
      </c>
      <c r="H112" s="5" t="s">
        <v>315</v>
      </c>
      <c r="I112" s="5" t="s">
        <v>315</v>
      </c>
      <c r="J112" s="5">
        <v>1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7</v>
      </c>
      <c r="S112" s="5">
        <v>1.3333333300000001</v>
      </c>
      <c r="T112" s="5">
        <v>0</v>
      </c>
      <c r="U112" s="5">
        <v>0</v>
      </c>
      <c r="V112" s="5">
        <v>4</v>
      </c>
      <c r="W112" s="5">
        <v>0</v>
      </c>
      <c r="X112" s="5"/>
      <c r="Y112" t="str">
        <f t="shared" si="2"/>
        <v>2016-C.Whitehurst</v>
      </c>
    </row>
    <row r="113" spans="1:25" x14ac:dyDescent="0.2">
      <c r="A113" s="5">
        <v>12188</v>
      </c>
      <c r="B113" s="5">
        <v>2016</v>
      </c>
      <c r="C113" s="5" t="s">
        <v>124</v>
      </c>
      <c r="D113" s="5" t="s">
        <v>373</v>
      </c>
      <c r="E113" s="5">
        <v>23</v>
      </c>
      <c r="F113" s="5" t="s">
        <v>371</v>
      </c>
      <c r="G113" s="5" t="s">
        <v>4</v>
      </c>
      <c r="H113" s="5" t="s">
        <v>315</v>
      </c>
      <c r="I113" s="5" t="s">
        <v>315</v>
      </c>
      <c r="J113" s="5">
        <v>9</v>
      </c>
      <c r="K113" s="5">
        <v>8</v>
      </c>
      <c r="L113" s="5">
        <v>3</v>
      </c>
      <c r="M113" s="5">
        <v>0.33</v>
      </c>
      <c r="N113" s="5">
        <v>5.28</v>
      </c>
      <c r="O113" s="5">
        <v>3</v>
      </c>
      <c r="P113" s="5">
        <v>0.33</v>
      </c>
      <c r="Q113" s="5">
        <v>5.28</v>
      </c>
      <c r="R113" s="5">
        <v>1</v>
      </c>
      <c r="S113" s="5">
        <v>3</v>
      </c>
      <c r="T113" s="5">
        <v>0</v>
      </c>
      <c r="U113" s="5">
        <v>0</v>
      </c>
      <c r="V113" s="5">
        <v>0</v>
      </c>
      <c r="W113" s="5">
        <v>0</v>
      </c>
      <c r="X113" s="5">
        <v>1</v>
      </c>
      <c r="Y113" t="str">
        <f t="shared" si="2"/>
        <v>2016-C.Kessler</v>
      </c>
    </row>
    <row r="114" spans="1:25" x14ac:dyDescent="0.2">
      <c r="A114" s="5">
        <v>10811</v>
      </c>
      <c r="B114" s="5">
        <v>2016</v>
      </c>
      <c r="C114" s="5" t="s">
        <v>125</v>
      </c>
      <c r="D114" s="5" t="s">
        <v>377</v>
      </c>
      <c r="E114" s="5">
        <v>37</v>
      </c>
      <c r="F114" s="5" t="s">
        <v>371</v>
      </c>
      <c r="G114" s="5" t="s">
        <v>4</v>
      </c>
      <c r="H114" s="5" t="s">
        <v>315</v>
      </c>
      <c r="I114" s="5" t="s">
        <v>315</v>
      </c>
      <c r="J114" s="5">
        <v>5</v>
      </c>
      <c r="K114" s="5">
        <v>3</v>
      </c>
      <c r="L114" s="5">
        <v>1</v>
      </c>
      <c r="M114" s="5">
        <v>0.2</v>
      </c>
      <c r="N114" s="5">
        <v>3.2</v>
      </c>
      <c r="O114" s="5">
        <v>1</v>
      </c>
      <c r="P114" s="5">
        <v>0.2</v>
      </c>
      <c r="Q114" s="5">
        <v>3.2</v>
      </c>
      <c r="R114" s="5">
        <v>14</v>
      </c>
      <c r="S114" s="5">
        <v>5.6666666699999997</v>
      </c>
      <c r="T114" s="5">
        <v>9.92</v>
      </c>
      <c r="U114" s="5">
        <v>9.92</v>
      </c>
      <c r="V114" s="5">
        <v>8</v>
      </c>
      <c r="W114" s="5">
        <v>8</v>
      </c>
      <c r="X114" s="5"/>
      <c r="Y114" t="str">
        <f t="shared" si="2"/>
        <v>2016-J.McCown</v>
      </c>
    </row>
    <row r="115" spans="1:25" x14ac:dyDescent="0.2">
      <c r="A115" s="5">
        <v>13861</v>
      </c>
      <c r="B115" s="5">
        <v>2016</v>
      </c>
      <c r="C115" s="5" t="s">
        <v>268</v>
      </c>
      <c r="D115" s="5" t="s">
        <v>375</v>
      </c>
      <c r="E115" s="5">
        <v>24</v>
      </c>
      <c r="F115" s="5" t="s">
        <v>371</v>
      </c>
      <c r="G115" s="5" t="s">
        <v>4</v>
      </c>
      <c r="H115" s="5" t="s">
        <v>315</v>
      </c>
      <c r="I115" s="5" t="s">
        <v>315</v>
      </c>
      <c r="J115" s="5">
        <v>4</v>
      </c>
      <c r="K115" s="5">
        <v>0</v>
      </c>
      <c r="L115" s="5">
        <v>1</v>
      </c>
      <c r="M115" s="5">
        <v>0.25</v>
      </c>
      <c r="N115" s="5">
        <v>4</v>
      </c>
      <c r="O115" s="5">
        <v>1</v>
      </c>
      <c r="P115" s="5">
        <v>0.25</v>
      </c>
      <c r="Q115" s="5">
        <v>4</v>
      </c>
      <c r="R115" s="5">
        <v>1</v>
      </c>
      <c r="S115" s="5">
        <v>1</v>
      </c>
      <c r="T115" s="5">
        <v>0</v>
      </c>
      <c r="U115" s="5">
        <v>0</v>
      </c>
      <c r="V115" s="5">
        <v>0</v>
      </c>
      <c r="W115" s="5">
        <v>0</v>
      </c>
      <c r="X115" s="5"/>
      <c r="Y115" t="str">
        <f t="shared" si="2"/>
        <v>2016-K.Hogan</v>
      </c>
    </row>
    <row r="116" spans="1:25" x14ac:dyDescent="0.2">
      <c r="A116" s="5">
        <v>879</v>
      </c>
      <c r="B116" s="5">
        <v>2016</v>
      </c>
      <c r="C116" s="5" t="s">
        <v>99</v>
      </c>
      <c r="D116" s="5" t="s">
        <v>329</v>
      </c>
      <c r="E116" s="5">
        <v>26</v>
      </c>
      <c r="F116" s="5" t="s">
        <v>371</v>
      </c>
      <c r="G116" s="5" t="s">
        <v>4</v>
      </c>
      <c r="H116" s="5" t="s">
        <v>315</v>
      </c>
      <c r="I116" s="5" t="s">
        <v>315</v>
      </c>
      <c r="J116" s="5">
        <v>5</v>
      </c>
      <c r="K116" s="5">
        <v>5</v>
      </c>
      <c r="L116" s="5">
        <v>3</v>
      </c>
      <c r="M116" s="5">
        <v>0.6</v>
      </c>
      <c r="N116" s="5">
        <v>9.6</v>
      </c>
      <c r="O116" s="5">
        <v>3</v>
      </c>
      <c r="P116" s="5">
        <v>0.6</v>
      </c>
      <c r="Q116" s="5">
        <v>9.6</v>
      </c>
      <c r="R116" s="5">
        <v>4</v>
      </c>
      <c r="S116" s="5">
        <v>10.6666667</v>
      </c>
      <c r="T116" s="5">
        <v>8.9600000000000009</v>
      </c>
      <c r="U116" s="5">
        <v>8.9600000000000009</v>
      </c>
      <c r="V116" s="5">
        <v>9</v>
      </c>
      <c r="W116" s="5">
        <v>7</v>
      </c>
      <c r="X116" s="5"/>
      <c r="Y116" t="str">
        <f t="shared" si="2"/>
        <v>2016-R.Griffin III</v>
      </c>
    </row>
    <row r="117" spans="1:25" x14ac:dyDescent="0.2">
      <c r="A117" s="5">
        <v>14982</v>
      </c>
      <c r="B117" s="5">
        <v>2015</v>
      </c>
      <c r="C117" s="5" t="s">
        <v>149</v>
      </c>
      <c r="D117" s="5" t="s">
        <v>378</v>
      </c>
      <c r="E117" s="5">
        <v>26</v>
      </c>
      <c r="F117" s="5" t="s">
        <v>371</v>
      </c>
      <c r="G117" s="5" t="s">
        <v>4</v>
      </c>
      <c r="H117" s="5" t="s">
        <v>315</v>
      </c>
      <c r="I117" s="5" t="s">
        <v>315</v>
      </c>
      <c r="J117" s="5">
        <v>3</v>
      </c>
      <c r="K117" s="5">
        <v>2</v>
      </c>
      <c r="L117" s="5">
        <v>1</v>
      </c>
      <c r="M117" s="5">
        <v>0.33</v>
      </c>
      <c r="N117" s="5">
        <v>5.28</v>
      </c>
      <c r="O117" s="5">
        <v>1</v>
      </c>
      <c r="P117" s="5">
        <v>0.33</v>
      </c>
      <c r="Q117" s="5">
        <v>5.28</v>
      </c>
      <c r="R117" s="5">
        <v>3</v>
      </c>
      <c r="S117" s="5">
        <v>2.5</v>
      </c>
      <c r="T117" s="5">
        <v>8</v>
      </c>
      <c r="U117" s="5">
        <v>8</v>
      </c>
      <c r="V117" s="5">
        <v>10</v>
      </c>
      <c r="W117" s="5">
        <v>8</v>
      </c>
      <c r="X117" s="5"/>
      <c r="Y117" t="str">
        <f t="shared" si="2"/>
        <v>2015-A.Davis</v>
      </c>
    </row>
    <row r="118" spans="1:25" x14ac:dyDescent="0.2">
      <c r="A118" s="5">
        <v>17753</v>
      </c>
      <c r="B118" s="5">
        <v>2015</v>
      </c>
      <c r="C118" s="5" t="s">
        <v>142</v>
      </c>
      <c r="D118" s="5" t="s">
        <v>379</v>
      </c>
      <c r="E118" s="5">
        <v>23</v>
      </c>
      <c r="F118" s="5" t="s">
        <v>371</v>
      </c>
      <c r="G118" s="5" t="s">
        <v>4</v>
      </c>
      <c r="H118" s="5" t="s">
        <v>315</v>
      </c>
      <c r="I118" s="5" t="s">
        <v>315</v>
      </c>
      <c r="J118" s="5">
        <v>9</v>
      </c>
      <c r="K118" s="5">
        <v>6</v>
      </c>
      <c r="L118" s="5">
        <v>4</v>
      </c>
      <c r="M118" s="5">
        <v>0.44</v>
      </c>
      <c r="N118" s="5">
        <v>7.04</v>
      </c>
      <c r="O118" s="5">
        <v>4</v>
      </c>
      <c r="P118" s="5">
        <v>0.44</v>
      </c>
      <c r="Q118" s="5">
        <v>7.04</v>
      </c>
      <c r="R118" s="5">
        <v>2</v>
      </c>
      <c r="S118" s="5">
        <v>0</v>
      </c>
      <c r="T118" s="5">
        <v>0</v>
      </c>
      <c r="U118" s="5">
        <v>0</v>
      </c>
      <c r="V118" s="5">
        <v>5</v>
      </c>
      <c r="W118" s="5">
        <v>2</v>
      </c>
      <c r="X118" s="5"/>
      <c r="Y118" t="str">
        <f t="shared" si="2"/>
        <v>2015-J.Manziel</v>
      </c>
    </row>
    <row r="119" spans="1:25" x14ac:dyDescent="0.2">
      <c r="A119" s="5">
        <v>10812</v>
      </c>
      <c r="B119" s="5">
        <v>2015</v>
      </c>
      <c r="C119" s="5" t="s">
        <v>125</v>
      </c>
      <c r="D119" s="5" t="s">
        <v>377</v>
      </c>
      <c r="E119" s="5">
        <v>36</v>
      </c>
      <c r="F119" s="5" t="s">
        <v>371</v>
      </c>
      <c r="G119" s="5" t="s">
        <v>4</v>
      </c>
      <c r="H119" s="5" t="s">
        <v>315</v>
      </c>
      <c r="I119" s="5" t="s">
        <v>315</v>
      </c>
      <c r="J119" s="5">
        <v>8</v>
      </c>
      <c r="K119" s="5">
        <v>8</v>
      </c>
      <c r="L119" s="5">
        <v>5</v>
      </c>
      <c r="M119" s="5">
        <v>0.62</v>
      </c>
      <c r="N119" s="5">
        <v>9.92</v>
      </c>
      <c r="O119" s="5">
        <v>5</v>
      </c>
      <c r="P119" s="5">
        <v>0.62</v>
      </c>
      <c r="Q119" s="5">
        <v>9.92</v>
      </c>
      <c r="R119" s="5">
        <v>13</v>
      </c>
      <c r="S119" s="5">
        <v>4</v>
      </c>
      <c r="T119" s="5">
        <v>5.76</v>
      </c>
      <c r="U119" s="5">
        <v>5.76</v>
      </c>
      <c r="V119" s="5">
        <v>11</v>
      </c>
      <c r="W119" s="5">
        <v>11</v>
      </c>
      <c r="X119" s="5">
        <v>1</v>
      </c>
      <c r="Y119" t="str">
        <f t="shared" si="2"/>
        <v>2015-J.McCown</v>
      </c>
    </row>
    <row r="120" spans="1:25" x14ac:dyDescent="0.2">
      <c r="A120" s="5">
        <v>11571</v>
      </c>
      <c r="B120" s="5">
        <v>2015</v>
      </c>
      <c r="C120" s="5" t="s">
        <v>338</v>
      </c>
      <c r="D120" s="5" t="s">
        <v>339</v>
      </c>
      <c r="E120" s="5">
        <v>26</v>
      </c>
      <c r="F120" s="5" t="s">
        <v>371</v>
      </c>
      <c r="G120" s="5" t="s">
        <v>4</v>
      </c>
      <c r="H120" s="5" t="s">
        <v>315</v>
      </c>
      <c r="I120" s="5" t="s">
        <v>315</v>
      </c>
      <c r="J120" s="5">
        <v>3</v>
      </c>
      <c r="K120" s="5">
        <v>2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4</v>
      </c>
      <c r="S120" s="5">
        <v>2.6666666700000001</v>
      </c>
      <c r="T120" s="5">
        <v>10.24</v>
      </c>
      <c r="U120" s="5">
        <v>10.24</v>
      </c>
      <c r="V120" s="5">
        <v>11</v>
      </c>
      <c r="W120" s="5">
        <v>9</v>
      </c>
      <c r="X120" s="5"/>
      <c r="Y120" t="str">
        <f t="shared" si="2"/>
        <v>2015-T.Pryor</v>
      </c>
    </row>
    <row r="121" spans="1:25" x14ac:dyDescent="0.2">
      <c r="A121" s="5">
        <v>2484</v>
      </c>
      <c r="B121" s="5">
        <v>2020</v>
      </c>
      <c r="C121" s="5" t="s">
        <v>57</v>
      </c>
      <c r="D121" s="5" t="s">
        <v>367</v>
      </c>
      <c r="E121" s="5">
        <v>33</v>
      </c>
      <c r="F121" s="5" t="s">
        <v>58</v>
      </c>
      <c r="G121" s="5" t="s">
        <v>4</v>
      </c>
      <c r="H121" s="5" t="s">
        <v>315</v>
      </c>
      <c r="I121" s="5" t="s">
        <v>315</v>
      </c>
      <c r="J121" s="5">
        <v>11</v>
      </c>
      <c r="K121" s="5">
        <v>9</v>
      </c>
      <c r="L121" s="5">
        <v>5</v>
      </c>
      <c r="M121" s="5">
        <v>0.45</v>
      </c>
      <c r="N121" s="5">
        <v>7.2</v>
      </c>
      <c r="O121" s="5">
        <v>5</v>
      </c>
      <c r="P121" s="5">
        <v>0.45</v>
      </c>
      <c r="Q121" s="5">
        <v>7.2</v>
      </c>
      <c r="R121" s="5">
        <v>10</v>
      </c>
      <c r="S121" s="5">
        <v>8.6666666699999997</v>
      </c>
      <c r="T121" s="5">
        <v>8.64</v>
      </c>
      <c r="U121" s="5">
        <v>8.64</v>
      </c>
      <c r="V121" s="5">
        <v>13</v>
      </c>
      <c r="W121" s="5">
        <v>13</v>
      </c>
      <c r="X121" s="5">
        <v>1</v>
      </c>
      <c r="Y121" t="str">
        <f t="shared" si="2"/>
        <v>2020-A.Dalton</v>
      </c>
    </row>
    <row r="122" spans="1:25" x14ac:dyDescent="0.2">
      <c r="A122" s="5">
        <v>2487</v>
      </c>
      <c r="B122" s="5">
        <v>2020</v>
      </c>
      <c r="C122" s="5" t="s">
        <v>83</v>
      </c>
      <c r="D122" s="5" t="s">
        <v>380</v>
      </c>
      <c r="E122" s="5">
        <v>24</v>
      </c>
      <c r="F122" s="5" t="s">
        <v>58</v>
      </c>
      <c r="G122" s="5" t="s">
        <v>4</v>
      </c>
      <c r="H122" s="5" t="s">
        <v>315</v>
      </c>
      <c r="I122" s="5" t="s">
        <v>315</v>
      </c>
      <c r="J122" s="5">
        <v>3</v>
      </c>
      <c r="K122" s="5">
        <v>1</v>
      </c>
      <c r="L122" s="5">
        <v>1</v>
      </c>
      <c r="M122" s="5">
        <v>0.33</v>
      </c>
      <c r="N122" s="5">
        <v>5.28</v>
      </c>
      <c r="O122" s="5">
        <v>1</v>
      </c>
      <c r="P122" s="5">
        <v>0.33</v>
      </c>
      <c r="Q122" s="5">
        <v>5.28</v>
      </c>
      <c r="R122" s="5">
        <v>1</v>
      </c>
      <c r="S122" s="5">
        <v>1</v>
      </c>
      <c r="T122" s="5">
        <v>0</v>
      </c>
      <c r="U122" s="5">
        <v>0</v>
      </c>
      <c r="V122" s="5">
        <v>0</v>
      </c>
      <c r="W122" s="5">
        <v>0</v>
      </c>
      <c r="X122" s="5"/>
      <c r="Y122" t="str">
        <f t="shared" si="2"/>
        <v>2020-B.DiNucci</v>
      </c>
    </row>
    <row r="123" spans="1:25" x14ac:dyDescent="0.2">
      <c r="A123" s="5">
        <v>2502</v>
      </c>
      <c r="B123" s="5">
        <v>2020</v>
      </c>
      <c r="C123" s="5" t="s">
        <v>70</v>
      </c>
      <c r="D123" s="5" t="s">
        <v>381</v>
      </c>
      <c r="E123" s="5">
        <v>27</v>
      </c>
      <c r="F123" s="5" t="s">
        <v>58</v>
      </c>
      <c r="G123" s="5" t="s">
        <v>4</v>
      </c>
      <c r="H123" s="5" t="s">
        <v>315</v>
      </c>
      <c r="I123" s="5" t="s">
        <v>315</v>
      </c>
      <c r="J123" s="5">
        <v>5</v>
      </c>
      <c r="K123" s="5">
        <v>5</v>
      </c>
      <c r="L123" s="5">
        <v>6</v>
      </c>
      <c r="M123" s="5">
        <v>1.2</v>
      </c>
      <c r="N123" s="5">
        <v>19.2</v>
      </c>
      <c r="O123" s="5">
        <v>6</v>
      </c>
      <c r="P123" s="5">
        <v>1.2</v>
      </c>
      <c r="Q123" s="5">
        <v>19.2</v>
      </c>
      <c r="R123" s="5">
        <v>5</v>
      </c>
      <c r="S123" s="5">
        <v>14</v>
      </c>
      <c r="T123" s="5">
        <v>15.04</v>
      </c>
      <c r="U123" s="5">
        <v>15.04</v>
      </c>
      <c r="V123" s="5">
        <v>16</v>
      </c>
      <c r="W123" s="5">
        <v>16</v>
      </c>
      <c r="X123" s="5"/>
      <c r="Y123" t="str">
        <f t="shared" si="2"/>
        <v>2020-D.Prescott</v>
      </c>
    </row>
    <row r="124" spans="1:25" x14ac:dyDescent="0.2">
      <c r="A124" s="5">
        <v>2514</v>
      </c>
      <c r="B124" s="5">
        <v>2020</v>
      </c>
      <c r="C124" s="5" t="s">
        <v>89</v>
      </c>
      <c r="D124" s="5" t="s">
        <v>351</v>
      </c>
      <c r="E124" s="5">
        <v>29</v>
      </c>
      <c r="F124" s="5" t="s">
        <v>58</v>
      </c>
      <c r="G124" s="5" t="s">
        <v>4</v>
      </c>
      <c r="H124" s="5" t="s">
        <v>315</v>
      </c>
      <c r="I124" s="5" t="s">
        <v>315</v>
      </c>
      <c r="J124" s="5">
        <v>1</v>
      </c>
      <c r="K124" s="5">
        <v>1</v>
      </c>
      <c r="L124" s="5">
        <v>1</v>
      </c>
      <c r="M124" s="5">
        <v>1</v>
      </c>
      <c r="N124" s="5">
        <v>16</v>
      </c>
      <c r="O124" s="5">
        <v>1</v>
      </c>
      <c r="P124" s="5">
        <v>1</v>
      </c>
      <c r="Q124" s="5">
        <v>16</v>
      </c>
      <c r="R124" s="5">
        <v>3</v>
      </c>
      <c r="S124" s="5">
        <v>0</v>
      </c>
      <c r="T124" s="5">
        <v>0</v>
      </c>
      <c r="U124" s="5">
        <v>0</v>
      </c>
      <c r="V124" s="5">
        <v>5</v>
      </c>
      <c r="W124" s="5">
        <v>0</v>
      </c>
      <c r="X124" s="5"/>
      <c r="Y124" t="str">
        <f t="shared" si="2"/>
        <v>2020-G.Gilbert</v>
      </c>
    </row>
    <row r="125" spans="1:25" x14ac:dyDescent="0.2">
      <c r="A125" s="5">
        <v>9797</v>
      </c>
      <c r="B125" s="5">
        <v>2019</v>
      </c>
      <c r="C125" s="5" t="s">
        <v>275</v>
      </c>
      <c r="D125" s="5" t="s">
        <v>382</v>
      </c>
      <c r="E125" s="5">
        <v>26</v>
      </c>
      <c r="F125" s="5" t="s">
        <v>58</v>
      </c>
      <c r="G125" s="5" t="s">
        <v>4</v>
      </c>
      <c r="H125" s="5" t="s">
        <v>315</v>
      </c>
      <c r="I125" s="5" t="s">
        <v>315</v>
      </c>
      <c r="J125" s="5">
        <v>2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3</v>
      </c>
      <c r="S125" s="5">
        <v>0</v>
      </c>
      <c r="T125" s="5">
        <v>0</v>
      </c>
      <c r="U125" s="5">
        <v>0</v>
      </c>
      <c r="V125" s="5">
        <v>1</v>
      </c>
      <c r="W125" s="5">
        <v>0</v>
      </c>
      <c r="X125" s="5"/>
      <c r="Y125" t="str">
        <f t="shared" si="2"/>
        <v>2019-C.Rush</v>
      </c>
    </row>
    <row r="126" spans="1:25" x14ac:dyDescent="0.2">
      <c r="A126" s="5">
        <v>2562</v>
      </c>
      <c r="B126" s="5">
        <v>2019</v>
      </c>
      <c r="C126" s="5" t="s">
        <v>70</v>
      </c>
      <c r="D126" s="5" t="s">
        <v>381</v>
      </c>
      <c r="E126" s="5">
        <v>26</v>
      </c>
      <c r="F126" s="5" t="s">
        <v>58</v>
      </c>
      <c r="G126" s="5" t="s">
        <v>4</v>
      </c>
      <c r="H126" s="5" t="s">
        <v>315</v>
      </c>
      <c r="I126" s="5" t="s">
        <v>315</v>
      </c>
      <c r="J126" s="5">
        <v>16</v>
      </c>
      <c r="K126" s="5">
        <v>16</v>
      </c>
      <c r="L126" s="5">
        <v>15</v>
      </c>
      <c r="M126" s="5">
        <v>0.94</v>
      </c>
      <c r="N126" s="5">
        <v>15.04</v>
      </c>
      <c r="O126" s="5">
        <v>15</v>
      </c>
      <c r="P126" s="5">
        <v>0.94</v>
      </c>
      <c r="Q126" s="5">
        <v>15.04</v>
      </c>
      <c r="R126" s="5">
        <v>4</v>
      </c>
      <c r="S126" s="5">
        <v>14</v>
      </c>
      <c r="T126" s="5">
        <v>14.08</v>
      </c>
      <c r="U126" s="5">
        <v>14.08</v>
      </c>
      <c r="V126" s="5">
        <v>16</v>
      </c>
      <c r="W126" s="5">
        <v>16</v>
      </c>
      <c r="X126" s="5">
        <v>1</v>
      </c>
      <c r="Y126" t="str">
        <f t="shared" si="2"/>
        <v>2019-D.Prescott</v>
      </c>
    </row>
    <row r="127" spans="1:25" x14ac:dyDescent="0.2">
      <c r="A127" s="5">
        <v>9807</v>
      </c>
      <c r="B127" s="5">
        <v>2018</v>
      </c>
      <c r="C127" s="5" t="s">
        <v>275</v>
      </c>
      <c r="D127" s="5" t="s">
        <v>382</v>
      </c>
      <c r="E127" s="5">
        <v>25</v>
      </c>
      <c r="F127" s="5" t="s">
        <v>58</v>
      </c>
      <c r="G127" s="5" t="s">
        <v>4</v>
      </c>
      <c r="H127" s="5" t="s">
        <v>315</v>
      </c>
      <c r="I127" s="5" t="s">
        <v>315</v>
      </c>
      <c r="J127" s="5">
        <v>1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2</v>
      </c>
      <c r="S127" s="5">
        <v>0</v>
      </c>
      <c r="T127" s="5">
        <v>0</v>
      </c>
      <c r="U127" s="5">
        <v>0</v>
      </c>
      <c r="V127" s="5">
        <v>2</v>
      </c>
      <c r="W127" s="5">
        <v>0</v>
      </c>
      <c r="X127" s="5"/>
      <c r="Y127" t="str">
        <f t="shared" si="2"/>
        <v>2018-C.Rush</v>
      </c>
    </row>
    <row r="128" spans="1:25" x14ac:dyDescent="0.2">
      <c r="A128" s="5">
        <v>2595</v>
      </c>
      <c r="B128" s="5">
        <v>2018</v>
      </c>
      <c r="C128" s="5" t="s">
        <v>70</v>
      </c>
      <c r="D128" s="5" t="s">
        <v>381</v>
      </c>
      <c r="E128" s="5">
        <v>25</v>
      </c>
      <c r="F128" s="5" t="s">
        <v>58</v>
      </c>
      <c r="G128" s="5" t="s">
        <v>4</v>
      </c>
      <c r="H128" s="5" t="s">
        <v>315</v>
      </c>
      <c r="I128" s="5" t="s">
        <v>315</v>
      </c>
      <c r="J128" s="5">
        <v>16</v>
      </c>
      <c r="K128" s="5">
        <v>16</v>
      </c>
      <c r="L128" s="5">
        <v>14</v>
      </c>
      <c r="M128" s="5">
        <v>0.88</v>
      </c>
      <c r="N128" s="5">
        <v>14.08</v>
      </c>
      <c r="O128" s="5">
        <v>14</v>
      </c>
      <c r="P128" s="5">
        <v>0.88</v>
      </c>
      <c r="Q128" s="5">
        <v>14.08</v>
      </c>
      <c r="R128" s="5">
        <v>3</v>
      </c>
      <c r="S128" s="5">
        <v>14</v>
      </c>
      <c r="T128" s="5">
        <v>12.96</v>
      </c>
      <c r="U128" s="5">
        <v>12.96</v>
      </c>
      <c r="V128" s="5">
        <v>16</v>
      </c>
      <c r="W128" s="5">
        <v>16</v>
      </c>
      <c r="X128" s="5">
        <v>1</v>
      </c>
      <c r="Y128" t="str">
        <f t="shared" si="2"/>
        <v>2018-D.Prescott</v>
      </c>
    </row>
    <row r="129" spans="1:25" x14ac:dyDescent="0.2">
      <c r="A129" s="5">
        <v>9811</v>
      </c>
      <c r="B129" s="5">
        <v>2017</v>
      </c>
      <c r="C129" s="5" t="s">
        <v>275</v>
      </c>
      <c r="D129" s="5" t="s">
        <v>382</v>
      </c>
      <c r="E129" s="5">
        <v>24</v>
      </c>
      <c r="F129" s="5" t="s">
        <v>58</v>
      </c>
      <c r="G129" s="5" t="s">
        <v>4</v>
      </c>
      <c r="H129" s="5" t="s">
        <v>315</v>
      </c>
      <c r="I129" s="5" t="s">
        <v>315</v>
      </c>
      <c r="J129" s="5">
        <v>2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1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/>
      <c r="Y129" t="str">
        <f t="shared" si="2"/>
        <v>2017-C.Rush</v>
      </c>
    </row>
    <row r="130" spans="1:25" x14ac:dyDescent="0.2">
      <c r="A130" s="5">
        <v>2621</v>
      </c>
      <c r="B130" s="5">
        <v>2017</v>
      </c>
      <c r="C130" s="5" t="s">
        <v>70</v>
      </c>
      <c r="D130" s="5" t="s">
        <v>381</v>
      </c>
      <c r="E130" s="5">
        <v>24</v>
      </c>
      <c r="F130" s="5" t="s">
        <v>58</v>
      </c>
      <c r="G130" s="5" t="s">
        <v>4</v>
      </c>
      <c r="H130" s="5" t="s">
        <v>315</v>
      </c>
      <c r="I130" s="5" t="s">
        <v>315</v>
      </c>
      <c r="J130" s="5">
        <v>16</v>
      </c>
      <c r="K130" s="5">
        <v>16</v>
      </c>
      <c r="L130" s="5">
        <v>13</v>
      </c>
      <c r="M130" s="5">
        <v>0.81</v>
      </c>
      <c r="N130" s="5">
        <v>12.96</v>
      </c>
      <c r="O130" s="5">
        <v>13</v>
      </c>
      <c r="P130" s="5">
        <v>0.81</v>
      </c>
      <c r="Q130" s="5">
        <v>12.96</v>
      </c>
      <c r="R130" s="5">
        <v>2</v>
      </c>
      <c r="S130" s="5">
        <v>15</v>
      </c>
      <c r="T130" s="5">
        <v>15.04</v>
      </c>
      <c r="U130" s="5">
        <v>15.04</v>
      </c>
      <c r="V130" s="5">
        <v>16</v>
      </c>
      <c r="W130" s="5">
        <v>16</v>
      </c>
      <c r="X130" s="5">
        <v>1</v>
      </c>
      <c r="Y130" t="str">
        <f t="shared" si="2"/>
        <v>2017-D.Prescott</v>
      </c>
    </row>
    <row r="131" spans="1:25" x14ac:dyDescent="0.2">
      <c r="A131" s="5">
        <v>2637</v>
      </c>
      <c r="B131" s="5">
        <v>2016</v>
      </c>
      <c r="C131" s="5" t="s">
        <v>70</v>
      </c>
      <c r="D131" s="5" t="s">
        <v>381</v>
      </c>
      <c r="E131" s="5">
        <v>23</v>
      </c>
      <c r="F131" s="5" t="s">
        <v>58</v>
      </c>
      <c r="G131" s="5" t="s">
        <v>4</v>
      </c>
      <c r="H131" s="5" t="s">
        <v>315</v>
      </c>
      <c r="I131" s="5" t="s">
        <v>315</v>
      </c>
      <c r="J131" s="5">
        <v>16</v>
      </c>
      <c r="K131" s="5">
        <v>16</v>
      </c>
      <c r="L131" s="5">
        <v>15</v>
      </c>
      <c r="M131" s="5">
        <v>0.94</v>
      </c>
      <c r="N131" s="5">
        <v>15.04</v>
      </c>
      <c r="O131" s="5">
        <v>15</v>
      </c>
      <c r="P131" s="5">
        <v>0.94</v>
      </c>
      <c r="Q131" s="5">
        <v>15.04</v>
      </c>
      <c r="R131" s="5">
        <v>1</v>
      </c>
      <c r="S131" s="5">
        <v>15</v>
      </c>
      <c r="T131" s="5">
        <v>0</v>
      </c>
      <c r="U131" s="5">
        <v>0</v>
      </c>
      <c r="V131" s="5">
        <v>0</v>
      </c>
      <c r="W131" s="5">
        <v>0</v>
      </c>
      <c r="X131" s="5">
        <v>1</v>
      </c>
      <c r="Y131" t="str">
        <f t="shared" si="2"/>
        <v>2016-D.Prescott</v>
      </c>
    </row>
    <row r="132" spans="1:25" x14ac:dyDescent="0.2">
      <c r="A132" s="5">
        <v>13266</v>
      </c>
      <c r="B132" s="5">
        <v>2016</v>
      </c>
      <c r="C132" s="5" t="s">
        <v>150</v>
      </c>
      <c r="D132" s="5" t="s">
        <v>383</v>
      </c>
      <c r="E132" s="5">
        <v>30</v>
      </c>
      <c r="F132" s="5" t="s">
        <v>58</v>
      </c>
      <c r="G132" s="5" t="s">
        <v>4</v>
      </c>
      <c r="H132" s="5" t="s">
        <v>315</v>
      </c>
      <c r="I132" s="5" t="s">
        <v>315</v>
      </c>
      <c r="J132" s="5">
        <v>2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7</v>
      </c>
      <c r="S132" s="5">
        <v>4.3333333300000003</v>
      </c>
      <c r="T132" s="5">
        <v>8</v>
      </c>
      <c r="U132" s="5">
        <v>8</v>
      </c>
      <c r="V132" s="5">
        <v>4</v>
      </c>
      <c r="W132" s="5">
        <v>2</v>
      </c>
      <c r="X132" s="5"/>
      <c r="Y132" t="str">
        <f t="shared" si="2"/>
        <v>2016-M.Sanchez</v>
      </c>
    </row>
    <row r="133" spans="1:25" x14ac:dyDescent="0.2">
      <c r="A133" s="5">
        <v>15916</v>
      </c>
      <c r="B133" s="5">
        <v>2016</v>
      </c>
      <c r="C133" s="5" t="s">
        <v>147</v>
      </c>
      <c r="D133" s="5" t="s">
        <v>384</v>
      </c>
      <c r="E133" s="5">
        <v>36</v>
      </c>
      <c r="F133" s="5" t="s">
        <v>58</v>
      </c>
      <c r="G133" s="5" t="s">
        <v>4</v>
      </c>
      <c r="H133" s="5" t="s">
        <v>315</v>
      </c>
      <c r="I133" s="5" t="s">
        <v>315</v>
      </c>
      <c r="J133" s="5">
        <v>1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13</v>
      </c>
      <c r="S133" s="5">
        <v>9.6666666699999997</v>
      </c>
      <c r="T133" s="5">
        <v>8</v>
      </c>
      <c r="U133" s="5">
        <v>8</v>
      </c>
      <c r="V133" s="5">
        <v>4</v>
      </c>
      <c r="W133" s="5">
        <v>4</v>
      </c>
      <c r="X133" s="5"/>
      <c r="Y133" t="str">
        <f t="shared" si="2"/>
        <v>2016-T.Romo</v>
      </c>
    </row>
    <row r="134" spans="1:25" x14ac:dyDescent="0.2">
      <c r="A134" s="5">
        <v>17826</v>
      </c>
      <c r="B134" s="5">
        <v>2015</v>
      </c>
      <c r="C134" s="5" t="s">
        <v>148</v>
      </c>
      <c r="D134" s="5" t="s">
        <v>385</v>
      </c>
      <c r="E134" s="5">
        <v>26</v>
      </c>
      <c r="F134" s="5" t="s">
        <v>58</v>
      </c>
      <c r="G134" s="5" t="s">
        <v>4</v>
      </c>
      <c r="H134" s="5" t="s">
        <v>315</v>
      </c>
      <c r="I134" s="5" t="s">
        <v>315</v>
      </c>
      <c r="J134" s="5">
        <v>3</v>
      </c>
      <c r="K134" s="5">
        <v>2</v>
      </c>
      <c r="L134" s="5">
        <v>2</v>
      </c>
      <c r="M134" s="5">
        <v>0.67</v>
      </c>
      <c r="N134" s="5">
        <v>10.72</v>
      </c>
      <c r="O134" s="5">
        <v>2</v>
      </c>
      <c r="P134" s="5">
        <v>0.67</v>
      </c>
      <c r="Q134" s="5">
        <v>10.72</v>
      </c>
      <c r="R134" s="5">
        <v>2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/>
      <c r="Y134" t="str">
        <f t="shared" si="2"/>
        <v>2015-K.Moore</v>
      </c>
    </row>
    <row r="135" spans="1:25" x14ac:dyDescent="0.2">
      <c r="A135" s="5">
        <v>15919</v>
      </c>
      <c r="B135" s="5">
        <v>2015</v>
      </c>
      <c r="C135" s="5" t="s">
        <v>147</v>
      </c>
      <c r="D135" s="5" t="s">
        <v>384</v>
      </c>
      <c r="E135" s="5">
        <v>35</v>
      </c>
      <c r="F135" s="5" t="s">
        <v>58</v>
      </c>
      <c r="G135" s="5" t="s">
        <v>4</v>
      </c>
      <c r="H135" s="5" t="s">
        <v>315</v>
      </c>
      <c r="I135" s="5" t="s">
        <v>315</v>
      </c>
      <c r="J135" s="5">
        <v>4</v>
      </c>
      <c r="K135" s="5">
        <v>4</v>
      </c>
      <c r="L135" s="5">
        <v>2</v>
      </c>
      <c r="M135" s="5">
        <v>0.5</v>
      </c>
      <c r="N135" s="5">
        <v>8</v>
      </c>
      <c r="O135" s="5">
        <v>2</v>
      </c>
      <c r="P135" s="5">
        <v>0.5</v>
      </c>
      <c r="Q135" s="5">
        <v>8</v>
      </c>
      <c r="R135" s="5">
        <v>12</v>
      </c>
      <c r="S135" s="5">
        <v>13.6666667</v>
      </c>
      <c r="T135" s="5">
        <v>14.88</v>
      </c>
      <c r="U135" s="5">
        <v>14.88</v>
      </c>
      <c r="V135" s="5">
        <v>15</v>
      </c>
      <c r="W135" s="5">
        <v>15</v>
      </c>
      <c r="X135" s="5"/>
      <c r="Y135" t="str">
        <f t="shared" si="2"/>
        <v>2015-T.Romo</v>
      </c>
    </row>
    <row r="136" spans="1:25" x14ac:dyDescent="0.2">
      <c r="A136" s="5">
        <v>2784</v>
      </c>
      <c r="B136" s="5">
        <v>2020</v>
      </c>
      <c r="C136" s="5" t="s">
        <v>90</v>
      </c>
      <c r="D136" s="5" t="s">
        <v>386</v>
      </c>
      <c r="E136" s="5">
        <v>24</v>
      </c>
      <c r="F136" s="5" t="s">
        <v>45</v>
      </c>
      <c r="G136" s="5" t="s">
        <v>4</v>
      </c>
      <c r="H136" s="5" t="s">
        <v>315</v>
      </c>
      <c r="I136" s="5" t="s">
        <v>315</v>
      </c>
      <c r="J136" s="5">
        <v>3</v>
      </c>
      <c r="K136" s="5">
        <v>1</v>
      </c>
      <c r="L136" s="5">
        <v>1</v>
      </c>
      <c r="M136" s="5">
        <v>0.33</v>
      </c>
      <c r="N136" s="5">
        <v>5.28</v>
      </c>
      <c r="O136" s="5">
        <v>1</v>
      </c>
      <c r="P136" s="5">
        <v>0.33</v>
      </c>
      <c r="Q136" s="5">
        <v>5.28</v>
      </c>
      <c r="R136" s="5">
        <v>1</v>
      </c>
      <c r="S136" s="5">
        <v>1</v>
      </c>
      <c r="T136" s="5">
        <v>0</v>
      </c>
      <c r="U136" s="5">
        <v>0</v>
      </c>
      <c r="V136" s="5">
        <v>0</v>
      </c>
      <c r="W136" s="5">
        <v>0</v>
      </c>
      <c r="X136" s="5"/>
      <c r="Y136" t="str">
        <f t="shared" si="2"/>
        <v>2020-B.Rypien</v>
      </c>
    </row>
    <row r="137" spans="1:25" x14ac:dyDescent="0.2">
      <c r="A137" s="5">
        <v>2796</v>
      </c>
      <c r="B137" s="5">
        <v>2020</v>
      </c>
      <c r="C137" s="5" t="s">
        <v>44</v>
      </c>
      <c r="D137" s="5" t="s">
        <v>387</v>
      </c>
      <c r="E137" s="5">
        <v>24</v>
      </c>
      <c r="F137" s="5" t="s">
        <v>45</v>
      </c>
      <c r="G137" s="5" t="s">
        <v>4</v>
      </c>
      <c r="H137" s="5" t="s">
        <v>315</v>
      </c>
      <c r="I137" s="5" t="s">
        <v>315</v>
      </c>
      <c r="J137" s="5">
        <v>13</v>
      </c>
      <c r="K137" s="5">
        <v>13</v>
      </c>
      <c r="L137" s="5">
        <v>5</v>
      </c>
      <c r="M137" s="5">
        <v>0.38</v>
      </c>
      <c r="N137" s="5">
        <v>6.08</v>
      </c>
      <c r="O137" s="5">
        <v>5</v>
      </c>
      <c r="P137" s="5">
        <v>0.38</v>
      </c>
      <c r="Q137" s="5">
        <v>6.08</v>
      </c>
      <c r="R137" s="5">
        <v>2</v>
      </c>
      <c r="S137" s="5">
        <v>3</v>
      </c>
      <c r="T137" s="5">
        <v>9.6</v>
      </c>
      <c r="U137" s="5">
        <v>9.6</v>
      </c>
      <c r="V137" s="5">
        <v>5</v>
      </c>
      <c r="W137" s="5">
        <v>5</v>
      </c>
      <c r="X137" s="5">
        <v>1</v>
      </c>
      <c r="Y137" t="str">
        <f t="shared" si="2"/>
        <v>2020-D.Lock</v>
      </c>
    </row>
    <row r="138" spans="1:25" x14ac:dyDescent="0.2">
      <c r="A138" s="5">
        <v>2806</v>
      </c>
      <c r="B138" s="5">
        <v>2020</v>
      </c>
      <c r="C138" s="5" t="s">
        <v>80</v>
      </c>
      <c r="D138" s="5" t="s">
        <v>368</v>
      </c>
      <c r="E138" s="5">
        <v>27</v>
      </c>
      <c r="F138" s="5" t="s">
        <v>45</v>
      </c>
      <c r="G138" s="5" t="s">
        <v>4</v>
      </c>
      <c r="H138" s="5" t="s">
        <v>315</v>
      </c>
      <c r="I138" s="5" t="s">
        <v>315</v>
      </c>
      <c r="J138" s="5">
        <v>3</v>
      </c>
      <c r="K138" s="5">
        <v>1</v>
      </c>
      <c r="L138" s="5">
        <v>1</v>
      </c>
      <c r="M138" s="5">
        <v>0.33</v>
      </c>
      <c r="N138" s="5">
        <v>5.28</v>
      </c>
      <c r="O138" s="5">
        <v>1</v>
      </c>
      <c r="P138" s="5">
        <v>0.33</v>
      </c>
      <c r="Q138" s="5">
        <v>5.28</v>
      </c>
      <c r="R138" s="5">
        <v>3</v>
      </c>
      <c r="S138" s="5">
        <v>2.5</v>
      </c>
      <c r="T138" s="5">
        <v>16</v>
      </c>
      <c r="U138" s="5">
        <v>16</v>
      </c>
      <c r="V138" s="5">
        <v>3</v>
      </c>
      <c r="W138" s="5">
        <v>3</v>
      </c>
      <c r="X138" s="5"/>
      <c r="Y138" t="str">
        <f t="shared" si="2"/>
        <v>2020-J.Driskel</v>
      </c>
    </row>
    <row r="139" spans="1:25" x14ac:dyDescent="0.2">
      <c r="A139" s="5">
        <v>2116</v>
      </c>
      <c r="B139" s="5">
        <v>2019</v>
      </c>
      <c r="C139" s="5" t="s">
        <v>73</v>
      </c>
      <c r="D139" s="5" t="s">
        <v>364</v>
      </c>
      <c r="E139" s="5">
        <v>27</v>
      </c>
      <c r="F139" s="5" t="s">
        <v>45</v>
      </c>
      <c r="G139" s="5" t="s">
        <v>4</v>
      </c>
      <c r="H139" s="5" t="s">
        <v>315</v>
      </c>
      <c r="I139" s="5" t="s">
        <v>315</v>
      </c>
      <c r="J139" s="5">
        <v>3</v>
      </c>
      <c r="K139" s="5">
        <v>3</v>
      </c>
      <c r="L139" s="5">
        <v>2</v>
      </c>
      <c r="M139" s="5">
        <v>0.67</v>
      </c>
      <c r="N139" s="5">
        <v>10.72</v>
      </c>
      <c r="O139" s="5">
        <v>2</v>
      </c>
      <c r="P139" s="5">
        <v>0.67</v>
      </c>
      <c r="Q139" s="5">
        <v>10.72</v>
      </c>
      <c r="R139" s="5">
        <v>1</v>
      </c>
      <c r="S139" s="5">
        <v>2</v>
      </c>
      <c r="T139" s="5">
        <v>0</v>
      </c>
      <c r="U139" s="5">
        <v>0</v>
      </c>
      <c r="V139" s="5">
        <v>0</v>
      </c>
      <c r="W139" s="5">
        <v>0</v>
      </c>
      <c r="X139" s="5"/>
      <c r="Y139" t="str">
        <f t="shared" si="2"/>
        <v>2019-B.Allen</v>
      </c>
    </row>
    <row r="140" spans="1:25" x14ac:dyDescent="0.2">
      <c r="A140" s="5">
        <v>2856</v>
      </c>
      <c r="B140" s="5">
        <v>2019</v>
      </c>
      <c r="C140" s="5" t="s">
        <v>44</v>
      </c>
      <c r="D140" s="5" t="s">
        <v>387</v>
      </c>
      <c r="E140" s="5">
        <v>23</v>
      </c>
      <c r="F140" s="5" t="s">
        <v>45</v>
      </c>
      <c r="G140" s="5" t="s">
        <v>4</v>
      </c>
      <c r="H140" s="5" t="s">
        <v>315</v>
      </c>
      <c r="I140" s="5" t="s">
        <v>315</v>
      </c>
      <c r="J140" s="5">
        <v>5</v>
      </c>
      <c r="K140" s="5">
        <v>5</v>
      </c>
      <c r="L140" s="5">
        <v>3</v>
      </c>
      <c r="M140" s="5">
        <v>0.6</v>
      </c>
      <c r="N140" s="5">
        <v>9.6</v>
      </c>
      <c r="O140" s="5">
        <v>3</v>
      </c>
      <c r="P140" s="5">
        <v>0.6</v>
      </c>
      <c r="Q140" s="5">
        <v>9.6</v>
      </c>
      <c r="R140" s="5">
        <v>1</v>
      </c>
      <c r="S140" s="5">
        <v>3</v>
      </c>
      <c r="T140" s="5">
        <v>0</v>
      </c>
      <c r="U140" s="5">
        <v>0</v>
      </c>
      <c r="V140" s="5">
        <v>0</v>
      </c>
      <c r="W140" s="5">
        <v>0</v>
      </c>
      <c r="X140" s="5"/>
      <c r="Y140" t="str">
        <f t="shared" si="2"/>
        <v>2019-D.Lock</v>
      </c>
    </row>
    <row r="141" spans="1:25" x14ac:dyDescent="0.2">
      <c r="A141" s="5">
        <v>6972</v>
      </c>
      <c r="B141" s="5">
        <v>2019</v>
      </c>
      <c r="C141" s="5" t="s">
        <v>76</v>
      </c>
      <c r="D141" s="5" t="s">
        <v>332</v>
      </c>
      <c r="E141" s="5">
        <v>34</v>
      </c>
      <c r="F141" s="5" t="s">
        <v>45</v>
      </c>
      <c r="G141" s="5" t="s">
        <v>4</v>
      </c>
      <c r="H141" s="5" t="s">
        <v>315</v>
      </c>
      <c r="I141" s="5" t="s">
        <v>315</v>
      </c>
      <c r="J141" s="5">
        <v>8</v>
      </c>
      <c r="K141" s="5">
        <v>8</v>
      </c>
      <c r="L141" s="5">
        <v>5</v>
      </c>
      <c r="M141" s="5">
        <v>0.62</v>
      </c>
      <c r="N141" s="5">
        <v>9.92</v>
      </c>
      <c r="O141" s="5">
        <v>5</v>
      </c>
      <c r="P141" s="5">
        <v>0.62</v>
      </c>
      <c r="Q141" s="5">
        <v>9.92</v>
      </c>
      <c r="R141" s="5">
        <v>12</v>
      </c>
      <c r="S141" s="5">
        <v>8.3333333300000003</v>
      </c>
      <c r="T141" s="5">
        <v>12.48</v>
      </c>
      <c r="U141" s="5">
        <v>12.48</v>
      </c>
      <c r="V141" s="5">
        <v>9</v>
      </c>
      <c r="W141" s="5">
        <v>9</v>
      </c>
      <c r="X141" s="5">
        <v>1</v>
      </c>
      <c r="Y141" t="str">
        <f t="shared" ref="Y141:Y204" si="3">TRIM(CONCATENATE((B141),"-",LEFT(C141,1),".",RIGHT(C141,LEN(C141)-FIND(" ",C141))))</f>
        <v>2019-J.Flacco</v>
      </c>
    </row>
    <row r="142" spans="1:25" x14ac:dyDescent="0.2">
      <c r="A142" s="5">
        <v>2341</v>
      </c>
      <c r="B142" s="5">
        <v>2018</v>
      </c>
      <c r="C142" s="5" t="s">
        <v>105</v>
      </c>
      <c r="D142" s="5" t="s">
        <v>372</v>
      </c>
      <c r="E142" s="5">
        <v>30</v>
      </c>
      <c r="F142" s="5" t="s">
        <v>45</v>
      </c>
      <c r="G142" s="5" t="s">
        <v>4</v>
      </c>
      <c r="H142" s="5" t="s">
        <v>315</v>
      </c>
      <c r="I142" s="5" t="s">
        <v>315</v>
      </c>
      <c r="J142" s="5">
        <v>16</v>
      </c>
      <c r="K142" s="5">
        <v>16</v>
      </c>
      <c r="L142" s="5">
        <v>9</v>
      </c>
      <c r="M142" s="5">
        <v>0.56000000000000005</v>
      </c>
      <c r="N142" s="5">
        <v>8.9600000000000009</v>
      </c>
      <c r="O142" s="5">
        <v>9</v>
      </c>
      <c r="P142" s="5">
        <v>0.56000000000000005</v>
      </c>
      <c r="Q142" s="5">
        <v>8.9600000000000009</v>
      </c>
      <c r="R142" s="5">
        <v>6</v>
      </c>
      <c r="S142" s="5">
        <v>6.6666666699999997</v>
      </c>
      <c r="T142" s="5">
        <v>14.88</v>
      </c>
      <c r="U142" s="5">
        <v>14.88</v>
      </c>
      <c r="V142" s="5">
        <v>15</v>
      </c>
      <c r="W142" s="5">
        <v>14</v>
      </c>
      <c r="X142" s="5">
        <v>1</v>
      </c>
      <c r="Y142" t="str">
        <f t="shared" si="3"/>
        <v>2018-C.Keenum</v>
      </c>
    </row>
    <row r="143" spans="1:25" x14ac:dyDescent="0.2">
      <c r="A143" s="5">
        <v>11890</v>
      </c>
      <c r="B143" s="5">
        <v>2018</v>
      </c>
      <c r="C143" s="5" t="s">
        <v>388</v>
      </c>
      <c r="D143" s="5" t="s">
        <v>389</v>
      </c>
      <c r="E143" s="5">
        <v>24</v>
      </c>
      <c r="F143" s="5" t="s">
        <v>45</v>
      </c>
      <c r="G143" s="5" t="s">
        <v>4</v>
      </c>
      <c r="H143" s="5" t="s">
        <v>315</v>
      </c>
      <c r="I143" s="5" t="s">
        <v>315</v>
      </c>
      <c r="J143" s="5">
        <v>1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1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/>
      <c r="Y143" t="str">
        <f t="shared" si="3"/>
        <v>2018-C.Kelly</v>
      </c>
    </row>
    <row r="144" spans="1:25" x14ac:dyDescent="0.2">
      <c r="A144" s="5">
        <v>12554</v>
      </c>
      <c r="B144" s="5">
        <v>2017</v>
      </c>
      <c r="C144" s="5" t="s">
        <v>123</v>
      </c>
      <c r="D144" s="5" t="s">
        <v>390</v>
      </c>
      <c r="E144" s="5">
        <v>27</v>
      </c>
      <c r="F144" s="5" t="s">
        <v>45</v>
      </c>
      <c r="G144" s="5" t="s">
        <v>4</v>
      </c>
      <c r="H144" s="5" t="s">
        <v>315</v>
      </c>
      <c r="I144" s="5" t="s">
        <v>315</v>
      </c>
      <c r="J144" s="5">
        <v>6</v>
      </c>
      <c r="K144" s="5">
        <v>4</v>
      </c>
      <c r="L144" s="5">
        <v>2</v>
      </c>
      <c r="M144" s="5">
        <v>0.33</v>
      </c>
      <c r="N144" s="5">
        <v>5.28</v>
      </c>
      <c r="O144" s="5">
        <v>2</v>
      </c>
      <c r="P144" s="5">
        <v>0.33</v>
      </c>
      <c r="Q144" s="5">
        <v>5.28</v>
      </c>
      <c r="R144" s="5">
        <v>6</v>
      </c>
      <c r="S144" s="5">
        <v>3.3333333299999999</v>
      </c>
      <c r="T144" s="5">
        <v>5.28</v>
      </c>
      <c r="U144" s="5">
        <v>5.28</v>
      </c>
      <c r="V144" s="5">
        <v>15</v>
      </c>
      <c r="W144" s="5">
        <v>14</v>
      </c>
      <c r="X144" s="5"/>
      <c r="Y144" t="str">
        <f t="shared" si="3"/>
        <v>2017-B.Osweiler</v>
      </c>
    </row>
    <row r="145" spans="1:25" x14ac:dyDescent="0.2">
      <c r="A145" s="5">
        <v>13951</v>
      </c>
      <c r="B145" s="5">
        <v>2017</v>
      </c>
      <c r="C145" s="5" t="s">
        <v>269</v>
      </c>
      <c r="D145" s="5" t="s">
        <v>391</v>
      </c>
      <c r="E145" s="5">
        <v>23</v>
      </c>
      <c r="F145" s="5" t="s">
        <v>45</v>
      </c>
      <c r="G145" s="5" t="s">
        <v>4</v>
      </c>
      <c r="H145" s="5" t="s">
        <v>315</v>
      </c>
      <c r="I145" s="5" t="s">
        <v>315</v>
      </c>
      <c r="J145" s="5">
        <v>2</v>
      </c>
      <c r="K145" s="5">
        <v>2</v>
      </c>
      <c r="L145" s="5">
        <v>1</v>
      </c>
      <c r="M145" s="5">
        <v>0.5</v>
      </c>
      <c r="N145" s="5">
        <v>8</v>
      </c>
      <c r="O145" s="5">
        <v>1</v>
      </c>
      <c r="P145" s="5">
        <v>0.5</v>
      </c>
      <c r="Q145" s="5">
        <v>8</v>
      </c>
      <c r="R145" s="5">
        <v>2</v>
      </c>
      <c r="S145" s="5">
        <v>1</v>
      </c>
      <c r="T145" s="5">
        <v>5.28</v>
      </c>
      <c r="U145" s="5">
        <v>5.28</v>
      </c>
      <c r="V145" s="5">
        <v>3</v>
      </c>
      <c r="W145" s="5">
        <v>2</v>
      </c>
      <c r="X145" s="5"/>
      <c r="Y145" t="str">
        <f t="shared" si="3"/>
        <v>2017-P.Lynch</v>
      </c>
    </row>
    <row r="146" spans="1:25" x14ac:dyDescent="0.2">
      <c r="A146" s="5">
        <v>10732</v>
      </c>
      <c r="B146" s="5">
        <v>2017</v>
      </c>
      <c r="C146" s="5" t="s">
        <v>129</v>
      </c>
      <c r="D146" s="5" t="s">
        <v>392</v>
      </c>
      <c r="E146" s="5">
        <v>26</v>
      </c>
      <c r="F146" s="5" t="s">
        <v>45</v>
      </c>
      <c r="G146" s="5" t="s">
        <v>4</v>
      </c>
      <c r="H146" s="5" t="s">
        <v>315</v>
      </c>
      <c r="I146" s="5" t="s">
        <v>315</v>
      </c>
      <c r="J146" s="5">
        <v>11</v>
      </c>
      <c r="K146" s="5">
        <v>10</v>
      </c>
      <c r="L146" s="5">
        <v>4</v>
      </c>
      <c r="M146" s="5">
        <v>0.36</v>
      </c>
      <c r="N146" s="5">
        <v>5.76</v>
      </c>
      <c r="O146" s="5">
        <v>4</v>
      </c>
      <c r="P146" s="5">
        <v>0.36</v>
      </c>
      <c r="Q146" s="5">
        <v>5.76</v>
      </c>
      <c r="R146" s="5">
        <v>3</v>
      </c>
      <c r="S146" s="5">
        <v>4.5</v>
      </c>
      <c r="T146" s="5">
        <v>10.24</v>
      </c>
      <c r="U146" s="5">
        <v>10.24</v>
      </c>
      <c r="V146" s="5">
        <v>14</v>
      </c>
      <c r="W146" s="5">
        <v>14</v>
      </c>
      <c r="X146" s="5">
        <v>1</v>
      </c>
      <c r="Y146" t="str">
        <f t="shared" si="3"/>
        <v>2017-T.Siemian</v>
      </c>
    </row>
    <row r="147" spans="1:25" x14ac:dyDescent="0.2">
      <c r="A147" s="5">
        <v>13956</v>
      </c>
      <c r="B147" s="5">
        <v>2016</v>
      </c>
      <c r="C147" s="5" t="s">
        <v>269</v>
      </c>
      <c r="D147" s="5" t="s">
        <v>391</v>
      </c>
      <c r="E147" s="5">
        <v>22</v>
      </c>
      <c r="F147" s="5" t="s">
        <v>45</v>
      </c>
      <c r="G147" s="5" t="s">
        <v>4</v>
      </c>
      <c r="H147" s="5" t="s">
        <v>315</v>
      </c>
      <c r="I147" s="5" t="s">
        <v>315</v>
      </c>
      <c r="J147" s="5">
        <v>3</v>
      </c>
      <c r="K147" s="5">
        <v>2</v>
      </c>
      <c r="L147" s="5">
        <v>1</v>
      </c>
      <c r="M147" s="5">
        <v>0.33</v>
      </c>
      <c r="N147" s="5">
        <v>5.28</v>
      </c>
      <c r="O147" s="5">
        <v>1</v>
      </c>
      <c r="P147" s="5">
        <v>0.33</v>
      </c>
      <c r="Q147" s="5">
        <v>5.28</v>
      </c>
      <c r="R147" s="5">
        <v>1</v>
      </c>
      <c r="S147" s="5">
        <v>1</v>
      </c>
      <c r="T147" s="5">
        <v>0</v>
      </c>
      <c r="U147" s="5">
        <v>0</v>
      </c>
      <c r="V147" s="5">
        <v>0</v>
      </c>
      <c r="W147" s="5">
        <v>0</v>
      </c>
      <c r="X147" s="5"/>
      <c r="Y147" t="str">
        <f t="shared" si="3"/>
        <v>2016-P.Lynch</v>
      </c>
    </row>
    <row r="148" spans="1:25" x14ac:dyDescent="0.2">
      <c r="A148" s="5">
        <v>10734</v>
      </c>
      <c r="B148" s="5">
        <v>2016</v>
      </c>
      <c r="C148" s="5" t="s">
        <v>129</v>
      </c>
      <c r="D148" s="5" t="s">
        <v>392</v>
      </c>
      <c r="E148" s="5">
        <v>25</v>
      </c>
      <c r="F148" s="5" t="s">
        <v>45</v>
      </c>
      <c r="G148" s="5" t="s">
        <v>4</v>
      </c>
      <c r="H148" s="5" t="s">
        <v>315</v>
      </c>
      <c r="I148" s="5" t="s">
        <v>315</v>
      </c>
      <c r="J148" s="5">
        <v>14</v>
      </c>
      <c r="K148" s="5">
        <v>14</v>
      </c>
      <c r="L148" s="5">
        <v>9</v>
      </c>
      <c r="M148" s="5">
        <v>0.64</v>
      </c>
      <c r="N148" s="5">
        <v>10.24</v>
      </c>
      <c r="O148" s="5">
        <v>9</v>
      </c>
      <c r="P148" s="5">
        <v>0.64</v>
      </c>
      <c r="Q148" s="5">
        <v>10.24</v>
      </c>
      <c r="R148" s="5">
        <v>2</v>
      </c>
      <c r="S148" s="5">
        <v>0</v>
      </c>
      <c r="T148" s="5">
        <v>0</v>
      </c>
      <c r="U148" s="5">
        <v>0</v>
      </c>
      <c r="V148" s="5">
        <v>1</v>
      </c>
      <c r="W148" s="5">
        <v>0</v>
      </c>
      <c r="X148" s="5">
        <v>1</v>
      </c>
      <c r="Y148" t="str">
        <f t="shared" si="3"/>
        <v>2016-T.Siemian</v>
      </c>
    </row>
    <row r="149" spans="1:25" x14ac:dyDescent="0.2">
      <c r="A149" s="5">
        <v>12555</v>
      </c>
      <c r="B149" s="5">
        <v>2015</v>
      </c>
      <c r="C149" s="5" t="s">
        <v>123</v>
      </c>
      <c r="D149" s="5" t="s">
        <v>390</v>
      </c>
      <c r="E149" s="5">
        <v>25</v>
      </c>
      <c r="F149" s="5" t="s">
        <v>45</v>
      </c>
      <c r="G149" s="5" t="s">
        <v>4</v>
      </c>
      <c r="H149" s="5" t="s">
        <v>315</v>
      </c>
      <c r="I149" s="5" t="s">
        <v>315</v>
      </c>
      <c r="J149" s="5">
        <v>8</v>
      </c>
      <c r="K149" s="5">
        <v>7</v>
      </c>
      <c r="L149" s="5">
        <v>5</v>
      </c>
      <c r="M149" s="5">
        <v>0.62</v>
      </c>
      <c r="N149" s="5">
        <v>9.92</v>
      </c>
      <c r="O149" s="5">
        <v>5</v>
      </c>
      <c r="P149" s="5">
        <v>0.62</v>
      </c>
      <c r="Q149" s="5">
        <v>9.92</v>
      </c>
      <c r="R149" s="5">
        <v>4</v>
      </c>
      <c r="S149" s="5">
        <v>0</v>
      </c>
      <c r="T149" s="5">
        <v>0</v>
      </c>
      <c r="U149" s="5">
        <v>0</v>
      </c>
      <c r="V149" s="5">
        <v>4</v>
      </c>
      <c r="W149" s="5">
        <v>0</v>
      </c>
      <c r="X149" s="5"/>
      <c r="Y149" t="str">
        <f t="shared" si="3"/>
        <v>2015-B.Osweiler</v>
      </c>
    </row>
    <row r="150" spans="1:25" x14ac:dyDescent="0.2">
      <c r="A150" s="5">
        <v>17890</v>
      </c>
      <c r="B150" s="5">
        <v>2015</v>
      </c>
      <c r="C150" s="5" t="s">
        <v>140</v>
      </c>
      <c r="D150" s="5" t="s">
        <v>393</v>
      </c>
      <c r="E150" s="5">
        <v>39</v>
      </c>
      <c r="F150" s="5" t="s">
        <v>45</v>
      </c>
      <c r="G150" s="5" t="s">
        <v>4</v>
      </c>
      <c r="H150" s="5" t="s">
        <v>315</v>
      </c>
      <c r="I150" s="5" t="s">
        <v>315</v>
      </c>
      <c r="J150" s="5">
        <v>10</v>
      </c>
      <c r="K150" s="5">
        <v>9</v>
      </c>
      <c r="L150" s="5">
        <v>2</v>
      </c>
      <c r="M150" s="5">
        <v>0.2</v>
      </c>
      <c r="N150" s="5">
        <v>3.2</v>
      </c>
      <c r="O150" s="5">
        <v>2</v>
      </c>
      <c r="P150" s="5">
        <v>0.2</v>
      </c>
      <c r="Q150" s="5">
        <v>3.2</v>
      </c>
      <c r="R150" s="5">
        <v>17</v>
      </c>
      <c r="S150" s="5">
        <v>16.3333333</v>
      </c>
      <c r="T150" s="5">
        <v>16</v>
      </c>
      <c r="U150" s="5">
        <v>16</v>
      </c>
      <c r="V150" s="5">
        <v>16</v>
      </c>
      <c r="W150" s="5">
        <v>16</v>
      </c>
      <c r="X150" s="5">
        <v>1</v>
      </c>
      <c r="Y150" t="str">
        <f t="shared" si="3"/>
        <v>2015-P.Manning</v>
      </c>
    </row>
    <row r="151" spans="1:25" x14ac:dyDescent="0.2">
      <c r="A151" s="5">
        <v>10736</v>
      </c>
      <c r="B151" s="5">
        <v>2015</v>
      </c>
      <c r="C151" s="5" t="s">
        <v>129</v>
      </c>
      <c r="D151" s="5" t="s">
        <v>392</v>
      </c>
      <c r="E151" s="5">
        <v>24</v>
      </c>
      <c r="F151" s="5" t="s">
        <v>45</v>
      </c>
      <c r="G151" s="5" t="s">
        <v>4</v>
      </c>
      <c r="H151" s="5" t="s">
        <v>315</v>
      </c>
      <c r="I151" s="5" t="s">
        <v>315</v>
      </c>
      <c r="J151" s="5">
        <v>1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1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5"/>
      <c r="Y151" t="str">
        <f t="shared" si="3"/>
        <v>2015-T.Siemian</v>
      </c>
    </row>
    <row r="152" spans="1:25" x14ac:dyDescent="0.2">
      <c r="A152" s="5">
        <v>3072</v>
      </c>
      <c r="B152" s="5">
        <v>2020</v>
      </c>
      <c r="C152" s="5" t="s">
        <v>85</v>
      </c>
      <c r="D152" s="5" t="s">
        <v>357</v>
      </c>
      <c r="E152" s="5">
        <v>34</v>
      </c>
      <c r="F152" s="5" t="s">
        <v>25</v>
      </c>
      <c r="G152" s="5" t="s">
        <v>4</v>
      </c>
      <c r="H152" s="5" t="s">
        <v>315</v>
      </c>
      <c r="I152" s="5" t="s">
        <v>315</v>
      </c>
      <c r="J152" s="5">
        <v>4</v>
      </c>
      <c r="K152" s="5">
        <v>0</v>
      </c>
      <c r="L152" s="5">
        <v>1</v>
      </c>
      <c r="M152" s="5">
        <v>0.25</v>
      </c>
      <c r="N152" s="5">
        <v>4</v>
      </c>
      <c r="O152" s="5">
        <v>1</v>
      </c>
      <c r="P152" s="5">
        <v>0.25</v>
      </c>
      <c r="Q152" s="5">
        <v>4</v>
      </c>
      <c r="R152" s="5">
        <v>11</v>
      </c>
      <c r="S152" s="5">
        <v>1</v>
      </c>
      <c r="T152" s="5">
        <v>5.28</v>
      </c>
      <c r="U152" s="5">
        <v>5.28</v>
      </c>
      <c r="V152" s="5">
        <v>3</v>
      </c>
      <c r="W152" s="5">
        <v>1</v>
      </c>
      <c r="X152" s="5"/>
      <c r="Y152" t="str">
        <f t="shared" si="3"/>
        <v>2020-C.Daniel</v>
      </c>
    </row>
    <row r="153" spans="1:25" x14ac:dyDescent="0.2">
      <c r="A153" s="5">
        <v>3080</v>
      </c>
      <c r="B153" s="5">
        <v>2020</v>
      </c>
      <c r="C153" s="5" t="s">
        <v>102</v>
      </c>
      <c r="D153" s="5" t="s">
        <v>394</v>
      </c>
      <c r="E153" s="5">
        <v>25</v>
      </c>
      <c r="F153" s="5" t="s">
        <v>25</v>
      </c>
      <c r="G153" s="5" t="s">
        <v>4</v>
      </c>
      <c r="H153" s="5" t="s">
        <v>315</v>
      </c>
      <c r="I153" s="5" t="s">
        <v>315</v>
      </c>
      <c r="J153" s="5">
        <v>1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2</v>
      </c>
      <c r="S153" s="5">
        <v>-1</v>
      </c>
      <c r="T153" s="5">
        <v>-3.2</v>
      </c>
      <c r="U153" s="5">
        <v>-3.2</v>
      </c>
      <c r="V153" s="5">
        <v>5</v>
      </c>
      <c r="W153" s="5">
        <v>5</v>
      </c>
      <c r="X153" s="5"/>
      <c r="Y153" t="str">
        <f t="shared" si="3"/>
        <v>2020-D.Blough</v>
      </c>
    </row>
    <row r="154" spans="1:25" x14ac:dyDescent="0.2">
      <c r="A154" s="5">
        <v>3115</v>
      </c>
      <c r="B154" s="5">
        <v>2020</v>
      </c>
      <c r="C154" s="5" t="s">
        <v>24</v>
      </c>
      <c r="D154" s="5" t="s">
        <v>395</v>
      </c>
      <c r="E154" s="5">
        <v>32</v>
      </c>
      <c r="F154" s="5" t="s">
        <v>25</v>
      </c>
      <c r="G154" s="5" t="s">
        <v>4</v>
      </c>
      <c r="H154" s="5" t="s">
        <v>315</v>
      </c>
      <c r="I154" s="5" t="s">
        <v>315</v>
      </c>
      <c r="J154" s="5">
        <v>16</v>
      </c>
      <c r="K154" s="5">
        <v>16</v>
      </c>
      <c r="L154" s="5">
        <v>11</v>
      </c>
      <c r="M154" s="5">
        <v>0.69</v>
      </c>
      <c r="N154" s="5">
        <v>11.04</v>
      </c>
      <c r="O154" s="5">
        <v>11</v>
      </c>
      <c r="P154" s="5">
        <v>0.69</v>
      </c>
      <c r="Q154" s="5">
        <v>11.04</v>
      </c>
      <c r="R154" s="5">
        <v>12</v>
      </c>
      <c r="S154" s="5">
        <v>11</v>
      </c>
      <c r="T154" s="5">
        <v>16</v>
      </c>
      <c r="U154" s="5">
        <v>16</v>
      </c>
      <c r="V154" s="5">
        <v>8</v>
      </c>
      <c r="W154" s="5">
        <v>8</v>
      </c>
      <c r="X154" s="5">
        <v>1</v>
      </c>
      <c r="Y154" t="str">
        <f t="shared" si="3"/>
        <v>2020-M.Stafford</v>
      </c>
    </row>
    <row r="155" spans="1:25" x14ac:dyDescent="0.2">
      <c r="A155" s="5">
        <v>3138</v>
      </c>
      <c r="B155" s="5">
        <v>2019</v>
      </c>
      <c r="C155" s="5" t="s">
        <v>102</v>
      </c>
      <c r="D155" s="5" t="s">
        <v>394</v>
      </c>
      <c r="E155" s="5">
        <v>24</v>
      </c>
      <c r="F155" s="5" t="s">
        <v>25</v>
      </c>
      <c r="G155" s="5" t="s">
        <v>4</v>
      </c>
      <c r="H155" s="5" t="s">
        <v>315</v>
      </c>
      <c r="I155" s="5" t="s">
        <v>315</v>
      </c>
      <c r="J155" s="5">
        <v>5</v>
      </c>
      <c r="K155" s="5">
        <v>5</v>
      </c>
      <c r="L155" s="5">
        <v>-1</v>
      </c>
      <c r="M155" s="5">
        <v>-0.2</v>
      </c>
      <c r="N155" s="5">
        <v>-3.2</v>
      </c>
      <c r="O155" s="5">
        <v>-1</v>
      </c>
      <c r="P155" s="5">
        <v>-0.2</v>
      </c>
      <c r="Q155" s="5">
        <v>-3.2</v>
      </c>
      <c r="R155" s="5">
        <v>1</v>
      </c>
      <c r="S155" s="5">
        <v>-1</v>
      </c>
      <c r="T155" s="5">
        <v>0</v>
      </c>
      <c r="U155" s="5">
        <v>0</v>
      </c>
      <c r="V155" s="5">
        <v>0</v>
      </c>
      <c r="W155" s="5">
        <v>0</v>
      </c>
      <c r="X155" s="5"/>
      <c r="Y155" t="str">
        <f t="shared" si="3"/>
        <v>2019-D.Blough</v>
      </c>
    </row>
    <row r="156" spans="1:25" x14ac:dyDescent="0.2">
      <c r="A156" s="5">
        <v>2919</v>
      </c>
      <c r="B156" s="5">
        <v>2019</v>
      </c>
      <c r="C156" s="5" t="s">
        <v>80</v>
      </c>
      <c r="D156" s="5" t="s">
        <v>368</v>
      </c>
      <c r="E156" s="5">
        <v>26</v>
      </c>
      <c r="F156" s="5" t="s">
        <v>25</v>
      </c>
      <c r="G156" s="5" t="s">
        <v>358</v>
      </c>
      <c r="H156" s="5" t="s">
        <v>315</v>
      </c>
      <c r="I156" s="5" t="s">
        <v>315</v>
      </c>
      <c r="J156" s="5">
        <v>3</v>
      </c>
      <c r="K156" s="5">
        <v>3</v>
      </c>
      <c r="L156" s="5">
        <v>3</v>
      </c>
      <c r="M156" s="5">
        <v>1</v>
      </c>
      <c r="N156" s="5">
        <v>16</v>
      </c>
      <c r="O156" s="5">
        <v>3</v>
      </c>
      <c r="P156" s="5">
        <v>1</v>
      </c>
      <c r="Q156" s="5">
        <v>16</v>
      </c>
      <c r="R156" s="5">
        <v>2</v>
      </c>
      <c r="S156" s="5">
        <v>2</v>
      </c>
      <c r="T156" s="5">
        <v>3.52</v>
      </c>
      <c r="U156" s="5">
        <v>3.52</v>
      </c>
      <c r="V156" s="5">
        <v>9</v>
      </c>
      <c r="W156" s="5">
        <v>5</v>
      </c>
      <c r="X156" s="5"/>
      <c r="Y156" t="str">
        <f t="shared" si="3"/>
        <v>2019-J.Driskel</v>
      </c>
    </row>
    <row r="157" spans="1:25" x14ac:dyDescent="0.2">
      <c r="A157" s="5">
        <v>3158</v>
      </c>
      <c r="B157" s="5">
        <v>2019</v>
      </c>
      <c r="C157" s="5" t="s">
        <v>24</v>
      </c>
      <c r="D157" s="5" t="s">
        <v>395</v>
      </c>
      <c r="E157" s="5">
        <v>31</v>
      </c>
      <c r="F157" s="5" t="s">
        <v>25</v>
      </c>
      <c r="G157" s="5" t="s">
        <v>4</v>
      </c>
      <c r="H157" s="5" t="s">
        <v>315</v>
      </c>
      <c r="I157" s="5" t="s">
        <v>315</v>
      </c>
      <c r="J157" s="5">
        <v>8</v>
      </c>
      <c r="K157" s="5">
        <v>8</v>
      </c>
      <c r="L157" s="5">
        <v>8</v>
      </c>
      <c r="M157" s="5">
        <v>1</v>
      </c>
      <c r="N157" s="5">
        <v>16</v>
      </c>
      <c r="O157" s="5">
        <v>8</v>
      </c>
      <c r="P157" s="5">
        <v>1</v>
      </c>
      <c r="Q157" s="5">
        <v>16</v>
      </c>
      <c r="R157" s="5">
        <v>11</v>
      </c>
      <c r="S157" s="5">
        <v>13</v>
      </c>
      <c r="T157" s="5">
        <v>9.92</v>
      </c>
      <c r="U157" s="5">
        <v>9.92</v>
      </c>
      <c r="V157" s="5">
        <v>16</v>
      </c>
      <c r="W157" s="5">
        <v>16</v>
      </c>
      <c r="X157" s="5">
        <v>1</v>
      </c>
      <c r="Y157" t="str">
        <f t="shared" si="3"/>
        <v>2019-M.Stafford</v>
      </c>
    </row>
    <row r="158" spans="1:25" x14ac:dyDescent="0.2">
      <c r="A158" s="5">
        <v>11945</v>
      </c>
      <c r="B158" s="5">
        <v>2018</v>
      </c>
      <c r="C158" s="5" t="s">
        <v>144</v>
      </c>
      <c r="D158" s="5" t="s">
        <v>396</v>
      </c>
      <c r="E158" s="5">
        <v>36</v>
      </c>
      <c r="F158" s="5" t="s">
        <v>25</v>
      </c>
      <c r="G158" s="5" t="s">
        <v>4</v>
      </c>
      <c r="H158" s="5" t="s">
        <v>315</v>
      </c>
      <c r="I158" s="5" t="s">
        <v>315</v>
      </c>
      <c r="J158" s="5">
        <v>2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13</v>
      </c>
      <c r="S158" s="5">
        <v>0.33333332999999998</v>
      </c>
      <c r="T158" s="5">
        <v>0</v>
      </c>
      <c r="U158" s="5">
        <v>0</v>
      </c>
      <c r="V158" s="5">
        <v>2</v>
      </c>
      <c r="W158" s="5">
        <v>1</v>
      </c>
      <c r="X158" s="5"/>
      <c r="Y158" t="str">
        <f t="shared" si="3"/>
        <v>2018-M.Cassel</v>
      </c>
    </row>
    <row r="159" spans="1:25" x14ac:dyDescent="0.2">
      <c r="A159" s="5">
        <v>3185</v>
      </c>
      <c r="B159" s="5">
        <v>2018</v>
      </c>
      <c r="C159" s="5" t="s">
        <v>24</v>
      </c>
      <c r="D159" s="5" t="s">
        <v>395</v>
      </c>
      <c r="E159" s="5">
        <v>30</v>
      </c>
      <c r="F159" s="5" t="s">
        <v>25</v>
      </c>
      <c r="G159" s="5" t="s">
        <v>4</v>
      </c>
      <c r="H159" s="5" t="s">
        <v>315</v>
      </c>
      <c r="I159" s="5" t="s">
        <v>315</v>
      </c>
      <c r="J159" s="5">
        <v>16</v>
      </c>
      <c r="K159" s="5">
        <v>16</v>
      </c>
      <c r="L159" s="5">
        <v>10</v>
      </c>
      <c r="M159" s="5">
        <v>0.62</v>
      </c>
      <c r="N159" s="5">
        <v>9.92</v>
      </c>
      <c r="O159" s="5">
        <v>10</v>
      </c>
      <c r="P159" s="5">
        <v>0.62</v>
      </c>
      <c r="Q159" s="5">
        <v>9.92</v>
      </c>
      <c r="R159" s="5">
        <v>10</v>
      </c>
      <c r="S159" s="5">
        <v>14</v>
      </c>
      <c r="T159" s="5">
        <v>15.04</v>
      </c>
      <c r="U159" s="5">
        <v>15.04</v>
      </c>
      <c r="V159" s="5">
        <v>16</v>
      </c>
      <c r="W159" s="5">
        <v>16</v>
      </c>
      <c r="X159" s="5">
        <v>1</v>
      </c>
      <c r="Y159" t="str">
        <f t="shared" si="3"/>
        <v>2018-M.Stafford</v>
      </c>
    </row>
    <row r="160" spans="1:25" x14ac:dyDescent="0.2">
      <c r="A160" s="5">
        <v>13988</v>
      </c>
      <c r="B160" s="5">
        <v>2017</v>
      </c>
      <c r="C160" s="5" t="s">
        <v>274</v>
      </c>
      <c r="D160" s="5" t="s">
        <v>397</v>
      </c>
      <c r="E160" s="5">
        <v>24</v>
      </c>
      <c r="F160" s="5" t="s">
        <v>25</v>
      </c>
      <c r="G160" s="5" t="s">
        <v>4</v>
      </c>
      <c r="H160" s="5" t="s">
        <v>315</v>
      </c>
      <c r="I160" s="5" t="s">
        <v>315</v>
      </c>
      <c r="J160" s="5">
        <v>3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1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/>
      <c r="Y160" t="str">
        <f t="shared" si="3"/>
        <v>2017-J.Rudock</v>
      </c>
    </row>
    <row r="161" spans="1:25" x14ac:dyDescent="0.2">
      <c r="A161" s="5">
        <v>3203</v>
      </c>
      <c r="B161" s="5">
        <v>2017</v>
      </c>
      <c r="C161" s="5" t="s">
        <v>24</v>
      </c>
      <c r="D161" s="5" t="s">
        <v>395</v>
      </c>
      <c r="E161" s="5">
        <v>29</v>
      </c>
      <c r="F161" s="5" t="s">
        <v>25</v>
      </c>
      <c r="G161" s="5" t="s">
        <v>4</v>
      </c>
      <c r="H161" s="5" t="s">
        <v>315</v>
      </c>
      <c r="I161" s="5" t="s">
        <v>315</v>
      </c>
      <c r="J161" s="5">
        <v>16</v>
      </c>
      <c r="K161" s="5">
        <v>16</v>
      </c>
      <c r="L161" s="5">
        <v>15</v>
      </c>
      <c r="M161" s="5">
        <v>0.94</v>
      </c>
      <c r="N161" s="5">
        <v>15.04</v>
      </c>
      <c r="O161" s="5">
        <v>15</v>
      </c>
      <c r="P161" s="5">
        <v>0.94</v>
      </c>
      <c r="Q161" s="5">
        <v>15.04</v>
      </c>
      <c r="R161" s="5">
        <v>9</v>
      </c>
      <c r="S161" s="5">
        <v>13.3333333</v>
      </c>
      <c r="T161" s="5">
        <v>14.08</v>
      </c>
      <c r="U161" s="5">
        <v>14.08</v>
      </c>
      <c r="V161" s="5">
        <v>16</v>
      </c>
      <c r="W161" s="5">
        <v>16</v>
      </c>
      <c r="X161" s="5">
        <v>1</v>
      </c>
      <c r="Y161" t="str">
        <f t="shared" si="3"/>
        <v>2017-M.Stafford</v>
      </c>
    </row>
    <row r="162" spans="1:25" x14ac:dyDescent="0.2">
      <c r="A162" s="5">
        <v>3211</v>
      </c>
      <c r="B162" s="5">
        <v>2016</v>
      </c>
      <c r="C162" s="5" t="s">
        <v>24</v>
      </c>
      <c r="D162" s="5" t="s">
        <v>395</v>
      </c>
      <c r="E162" s="5">
        <v>28</v>
      </c>
      <c r="F162" s="5" t="s">
        <v>25</v>
      </c>
      <c r="G162" s="5" t="s">
        <v>4</v>
      </c>
      <c r="H162" s="5" t="s">
        <v>315</v>
      </c>
      <c r="I162" s="5" t="s">
        <v>315</v>
      </c>
      <c r="J162" s="5">
        <v>16</v>
      </c>
      <c r="K162" s="5">
        <v>16</v>
      </c>
      <c r="L162" s="5">
        <v>14</v>
      </c>
      <c r="M162" s="5">
        <v>0.88</v>
      </c>
      <c r="N162" s="5">
        <v>14.08</v>
      </c>
      <c r="O162" s="5">
        <v>14</v>
      </c>
      <c r="P162" s="5">
        <v>0.88</v>
      </c>
      <c r="Q162" s="5">
        <v>14.08</v>
      </c>
      <c r="R162" s="5">
        <v>8</v>
      </c>
      <c r="S162" s="5">
        <v>13</v>
      </c>
      <c r="T162" s="5">
        <v>12.96</v>
      </c>
      <c r="U162" s="5">
        <v>12.96</v>
      </c>
      <c r="V162" s="5">
        <v>16</v>
      </c>
      <c r="W162" s="5">
        <v>16</v>
      </c>
      <c r="X162" s="5">
        <v>1</v>
      </c>
      <c r="Y162" t="str">
        <f t="shared" si="3"/>
        <v>2016-M.Stafford</v>
      </c>
    </row>
    <row r="163" spans="1:25" x14ac:dyDescent="0.2">
      <c r="A163" s="5">
        <v>17962</v>
      </c>
      <c r="B163" s="5">
        <v>2015</v>
      </c>
      <c r="C163" s="5" t="s">
        <v>283</v>
      </c>
      <c r="D163" s="5" t="s">
        <v>398</v>
      </c>
      <c r="E163" s="5">
        <v>32</v>
      </c>
      <c r="F163" s="5" t="s">
        <v>25</v>
      </c>
      <c r="G163" s="5" t="s">
        <v>4</v>
      </c>
      <c r="H163" s="5" t="s">
        <v>315</v>
      </c>
      <c r="I163" s="5" t="s">
        <v>315</v>
      </c>
      <c r="J163" s="5">
        <v>2</v>
      </c>
      <c r="K163" s="5">
        <v>0</v>
      </c>
      <c r="L163" s="5">
        <v>1</v>
      </c>
      <c r="M163" s="5">
        <v>0.5</v>
      </c>
      <c r="N163" s="5">
        <v>8</v>
      </c>
      <c r="O163" s="5">
        <v>1</v>
      </c>
      <c r="P163" s="5">
        <v>0.5</v>
      </c>
      <c r="Q163" s="5">
        <v>8</v>
      </c>
      <c r="R163" s="5">
        <v>7</v>
      </c>
      <c r="S163" s="5">
        <v>0.66666667000000002</v>
      </c>
      <c r="T163" s="5">
        <v>0</v>
      </c>
      <c r="U163" s="5">
        <v>0</v>
      </c>
      <c r="V163" s="5">
        <v>2</v>
      </c>
      <c r="W163" s="5">
        <v>0</v>
      </c>
      <c r="X163" s="5"/>
      <c r="Y163" t="str">
        <f t="shared" si="3"/>
        <v>2015-D.Orlovsky</v>
      </c>
    </row>
    <row r="164" spans="1:25" x14ac:dyDescent="0.2">
      <c r="A164" s="5">
        <v>3216</v>
      </c>
      <c r="B164" s="5">
        <v>2015</v>
      </c>
      <c r="C164" s="5" t="s">
        <v>24</v>
      </c>
      <c r="D164" s="5" t="s">
        <v>395</v>
      </c>
      <c r="E164" s="5">
        <v>27</v>
      </c>
      <c r="F164" s="5" t="s">
        <v>25</v>
      </c>
      <c r="G164" s="5" t="s">
        <v>4</v>
      </c>
      <c r="H164" s="5" t="s">
        <v>315</v>
      </c>
      <c r="I164" s="5" t="s">
        <v>315</v>
      </c>
      <c r="J164" s="5">
        <v>16</v>
      </c>
      <c r="K164" s="5">
        <v>16</v>
      </c>
      <c r="L164" s="5">
        <v>13</v>
      </c>
      <c r="M164" s="5">
        <v>0.81</v>
      </c>
      <c r="N164" s="5">
        <v>12.96</v>
      </c>
      <c r="O164" s="5">
        <v>13</v>
      </c>
      <c r="P164" s="5">
        <v>0.81</v>
      </c>
      <c r="Q164" s="5">
        <v>12.96</v>
      </c>
      <c r="R164" s="5">
        <v>7</v>
      </c>
      <c r="S164" s="5">
        <v>13</v>
      </c>
      <c r="T164" s="5">
        <v>12.96</v>
      </c>
      <c r="U164" s="5">
        <v>12.96</v>
      </c>
      <c r="V164" s="5">
        <v>16</v>
      </c>
      <c r="W164" s="5">
        <v>16</v>
      </c>
      <c r="X164" s="5">
        <v>1</v>
      </c>
      <c r="Y164" t="str">
        <f t="shared" si="3"/>
        <v>2015-M.Stafford</v>
      </c>
    </row>
    <row r="165" spans="1:25" x14ac:dyDescent="0.2">
      <c r="A165" s="5">
        <v>3388</v>
      </c>
      <c r="B165" s="5">
        <v>2020</v>
      </c>
      <c r="C165" s="5" t="s">
        <v>28</v>
      </c>
      <c r="D165" s="5" t="s">
        <v>399</v>
      </c>
      <c r="E165" s="5">
        <v>37</v>
      </c>
      <c r="F165" s="5" t="s">
        <v>400</v>
      </c>
      <c r="G165" s="5" t="s">
        <v>4</v>
      </c>
      <c r="H165" s="5" t="s">
        <v>315</v>
      </c>
      <c r="I165" s="5" t="s">
        <v>315</v>
      </c>
      <c r="J165" s="5">
        <v>16</v>
      </c>
      <c r="K165" s="5">
        <v>16</v>
      </c>
      <c r="L165" s="5">
        <v>17</v>
      </c>
      <c r="M165" s="5">
        <v>1.06</v>
      </c>
      <c r="N165" s="5">
        <v>16.96</v>
      </c>
      <c r="O165" s="5">
        <v>17</v>
      </c>
      <c r="P165" s="5">
        <v>1.06</v>
      </c>
      <c r="Q165" s="5">
        <v>16.96</v>
      </c>
      <c r="R165" s="5">
        <v>16</v>
      </c>
      <c r="S165" s="5">
        <v>11</v>
      </c>
      <c r="T165" s="5">
        <v>14.08</v>
      </c>
      <c r="U165" s="5">
        <v>14.08</v>
      </c>
      <c r="V165" s="5">
        <v>16</v>
      </c>
      <c r="W165" s="5">
        <v>16</v>
      </c>
      <c r="X165" s="5">
        <v>1</v>
      </c>
      <c r="Y165" t="str">
        <f t="shared" si="3"/>
        <v>2020-A.Rodgers</v>
      </c>
    </row>
    <row r="166" spans="1:25" x14ac:dyDescent="0.2">
      <c r="A166" s="5">
        <v>3446</v>
      </c>
      <c r="B166" s="5">
        <v>2020</v>
      </c>
      <c r="C166" s="5" t="s">
        <v>113</v>
      </c>
      <c r="D166" s="5" t="s">
        <v>401</v>
      </c>
      <c r="E166" s="5">
        <v>26</v>
      </c>
      <c r="F166" s="5" t="s">
        <v>400</v>
      </c>
      <c r="G166" s="5" t="s">
        <v>4</v>
      </c>
      <c r="H166" s="5" t="s">
        <v>315</v>
      </c>
      <c r="I166" s="5" t="s">
        <v>315</v>
      </c>
      <c r="J166" s="5">
        <v>8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2</v>
      </c>
      <c r="S166" s="5">
        <v>0</v>
      </c>
      <c r="T166" s="5">
        <v>0</v>
      </c>
      <c r="U166" s="5">
        <v>0</v>
      </c>
      <c r="V166" s="5">
        <v>3</v>
      </c>
      <c r="W166" s="5">
        <v>0</v>
      </c>
      <c r="X166" s="5"/>
      <c r="Y166" t="str">
        <f t="shared" si="3"/>
        <v>2020-T.Boyle</v>
      </c>
    </row>
    <row r="167" spans="1:25" x14ac:dyDescent="0.2">
      <c r="A167" s="5">
        <v>3456</v>
      </c>
      <c r="B167" s="5">
        <v>2019</v>
      </c>
      <c r="C167" s="5" t="s">
        <v>28</v>
      </c>
      <c r="D167" s="5" t="s">
        <v>399</v>
      </c>
      <c r="E167" s="5">
        <v>36</v>
      </c>
      <c r="F167" s="5" t="s">
        <v>400</v>
      </c>
      <c r="G167" s="5" t="s">
        <v>4</v>
      </c>
      <c r="H167" s="5" t="s">
        <v>315</v>
      </c>
      <c r="I167" s="5" t="s">
        <v>315</v>
      </c>
      <c r="J167" s="5">
        <v>16</v>
      </c>
      <c r="K167" s="5">
        <v>16</v>
      </c>
      <c r="L167" s="5">
        <v>14</v>
      </c>
      <c r="M167" s="5">
        <v>0.88</v>
      </c>
      <c r="N167" s="5">
        <v>14.08</v>
      </c>
      <c r="O167" s="5">
        <v>14</v>
      </c>
      <c r="P167" s="5">
        <v>0.88</v>
      </c>
      <c r="Q167" s="5">
        <v>14.08</v>
      </c>
      <c r="R167" s="5">
        <v>15</v>
      </c>
      <c r="S167" s="5">
        <v>12.3333333</v>
      </c>
      <c r="T167" s="5">
        <v>12.96</v>
      </c>
      <c r="U167" s="5">
        <v>12.96</v>
      </c>
      <c r="V167" s="5">
        <v>16</v>
      </c>
      <c r="W167" s="5">
        <v>16</v>
      </c>
      <c r="X167" s="5">
        <v>1</v>
      </c>
      <c r="Y167" t="str">
        <f t="shared" si="3"/>
        <v>2019-A.Rodgers</v>
      </c>
    </row>
    <row r="168" spans="1:25" x14ac:dyDescent="0.2">
      <c r="A168" s="5">
        <v>3492</v>
      </c>
      <c r="B168" s="5">
        <v>2019</v>
      </c>
      <c r="C168" s="5" t="s">
        <v>113</v>
      </c>
      <c r="D168" s="5" t="s">
        <v>401</v>
      </c>
      <c r="E168" s="5">
        <v>25</v>
      </c>
      <c r="F168" s="5" t="s">
        <v>400</v>
      </c>
      <c r="G168" s="5" t="s">
        <v>4</v>
      </c>
      <c r="H168" s="5" t="s">
        <v>315</v>
      </c>
      <c r="I168" s="5" t="s">
        <v>315</v>
      </c>
      <c r="J168" s="5">
        <v>3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1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5"/>
      <c r="Y168" t="str">
        <f t="shared" si="3"/>
        <v>2019-T.Boyle</v>
      </c>
    </row>
    <row r="169" spans="1:25" x14ac:dyDescent="0.2">
      <c r="A169" s="5">
        <v>3498</v>
      </c>
      <c r="B169" s="5">
        <v>2018</v>
      </c>
      <c r="C169" s="5" t="s">
        <v>28</v>
      </c>
      <c r="D169" s="5" t="s">
        <v>399</v>
      </c>
      <c r="E169" s="5">
        <v>35</v>
      </c>
      <c r="F169" s="5" t="s">
        <v>400</v>
      </c>
      <c r="G169" s="5" t="s">
        <v>4</v>
      </c>
      <c r="H169" s="5" t="s">
        <v>315</v>
      </c>
      <c r="I169" s="5" t="s">
        <v>315</v>
      </c>
      <c r="J169" s="5">
        <v>16</v>
      </c>
      <c r="K169" s="5">
        <v>16</v>
      </c>
      <c r="L169" s="5">
        <v>13</v>
      </c>
      <c r="M169" s="5">
        <v>0.81</v>
      </c>
      <c r="N169" s="5">
        <v>12.96</v>
      </c>
      <c r="O169" s="5">
        <v>13</v>
      </c>
      <c r="P169" s="5">
        <v>0.81</v>
      </c>
      <c r="Q169" s="5">
        <v>12.96</v>
      </c>
      <c r="R169" s="5">
        <v>14</v>
      </c>
      <c r="S169" s="5">
        <v>12.6666667</v>
      </c>
      <c r="T169" s="5">
        <v>13.76</v>
      </c>
      <c r="U169" s="5">
        <v>13.76</v>
      </c>
      <c r="V169" s="5">
        <v>7</v>
      </c>
      <c r="W169" s="5">
        <v>7</v>
      </c>
      <c r="X169" s="5">
        <v>1</v>
      </c>
      <c r="Y169" t="str">
        <f t="shared" si="3"/>
        <v>2018-A.Rodgers</v>
      </c>
    </row>
    <row r="170" spans="1:25" x14ac:dyDescent="0.2">
      <c r="A170" s="5">
        <v>12056</v>
      </c>
      <c r="B170" s="5">
        <v>2018</v>
      </c>
      <c r="C170" s="5" t="s">
        <v>127</v>
      </c>
      <c r="D170" s="5" t="s">
        <v>374</v>
      </c>
      <c r="E170" s="5">
        <v>22</v>
      </c>
      <c r="F170" s="5" t="s">
        <v>400</v>
      </c>
      <c r="G170" s="5" t="s">
        <v>4</v>
      </c>
      <c r="H170" s="5" t="s">
        <v>315</v>
      </c>
      <c r="I170" s="5" t="s">
        <v>315</v>
      </c>
      <c r="J170" s="5">
        <v>3</v>
      </c>
      <c r="K170" s="5">
        <v>0</v>
      </c>
      <c r="L170" s="5">
        <v>1</v>
      </c>
      <c r="M170" s="5">
        <v>0.33</v>
      </c>
      <c r="N170" s="5">
        <v>5.28</v>
      </c>
      <c r="O170" s="5">
        <v>1</v>
      </c>
      <c r="P170" s="5">
        <v>0.33</v>
      </c>
      <c r="Q170" s="5">
        <v>5.28</v>
      </c>
      <c r="R170" s="5">
        <v>2</v>
      </c>
      <c r="S170" s="5">
        <v>5</v>
      </c>
      <c r="T170" s="5">
        <v>5.28</v>
      </c>
      <c r="U170" s="5">
        <v>5.28</v>
      </c>
      <c r="V170" s="5">
        <v>15</v>
      </c>
      <c r="W170" s="5">
        <v>15</v>
      </c>
      <c r="X170" s="5"/>
      <c r="Y170" t="str">
        <f t="shared" si="3"/>
        <v>2018-D.Kizer</v>
      </c>
    </row>
    <row r="171" spans="1:25" x14ac:dyDescent="0.2">
      <c r="A171" s="5">
        <v>3525</v>
      </c>
      <c r="B171" s="5">
        <v>2017</v>
      </c>
      <c r="C171" s="5" t="s">
        <v>28</v>
      </c>
      <c r="D171" s="5" t="s">
        <v>399</v>
      </c>
      <c r="E171" s="5">
        <v>34</v>
      </c>
      <c r="F171" s="5" t="s">
        <v>400</v>
      </c>
      <c r="G171" s="5" t="s">
        <v>4</v>
      </c>
      <c r="H171" s="5" t="s">
        <v>315</v>
      </c>
      <c r="I171" s="5" t="s">
        <v>315</v>
      </c>
      <c r="J171" s="5">
        <v>7</v>
      </c>
      <c r="K171" s="5">
        <v>7</v>
      </c>
      <c r="L171" s="5">
        <v>6</v>
      </c>
      <c r="M171" s="5">
        <v>0.86</v>
      </c>
      <c r="N171" s="5">
        <v>13.76</v>
      </c>
      <c r="O171" s="5">
        <v>6</v>
      </c>
      <c r="P171" s="5">
        <v>0.86</v>
      </c>
      <c r="Q171" s="5">
        <v>13.76</v>
      </c>
      <c r="R171" s="5">
        <v>13</v>
      </c>
      <c r="S171" s="5">
        <v>18</v>
      </c>
      <c r="T171" s="5">
        <v>17.920000000000002</v>
      </c>
      <c r="U171" s="5">
        <v>17.920000000000002</v>
      </c>
      <c r="V171" s="5">
        <v>16</v>
      </c>
      <c r="W171" s="5">
        <v>16</v>
      </c>
      <c r="X171" s="5"/>
      <c r="Y171" t="str">
        <f t="shared" si="3"/>
        <v>2017-A.Rodgers</v>
      </c>
    </row>
    <row r="172" spans="1:25" x14ac:dyDescent="0.2">
      <c r="A172" s="5">
        <v>9361</v>
      </c>
      <c r="B172" s="5">
        <v>2017</v>
      </c>
      <c r="C172" s="5" t="s">
        <v>130</v>
      </c>
      <c r="D172" s="5" t="s">
        <v>317</v>
      </c>
      <c r="E172" s="5">
        <v>24</v>
      </c>
      <c r="F172" s="5" t="s">
        <v>400</v>
      </c>
      <c r="G172" s="5" t="s">
        <v>4</v>
      </c>
      <c r="H172" s="5" t="s">
        <v>315</v>
      </c>
      <c r="I172" s="5" t="s">
        <v>315</v>
      </c>
      <c r="J172" s="5">
        <v>11</v>
      </c>
      <c r="K172" s="5">
        <v>9</v>
      </c>
      <c r="L172" s="5">
        <v>5</v>
      </c>
      <c r="M172" s="5">
        <v>0.45</v>
      </c>
      <c r="N172" s="5">
        <v>7.2</v>
      </c>
      <c r="O172" s="5">
        <v>5</v>
      </c>
      <c r="P172" s="5">
        <v>0.45</v>
      </c>
      <c r="Q172" s="5">
        <v>7.2</v>
      </c>
      <c r="R172" s="5">
        <v>2</v>
      </c>
      <c r="S172" s="5">
        <v>0</v>
      </c>
      <c r="T172" s="5">
        <v>0</v>
      </c>
      <c r="U172" s="5">
        <v>0</v>
      </c>
      <c r="V172" s="5">
        <v>4</v>
      </c>
      <c r="W172" s="5">
        <v>0</v>
      </c>
      <c r="X172" s="5">
        <v>1</v>
      </c>
      <c r="Y172" t="str">
        <f t="shared" si="3"/>
        <v>2017-B.Hundley</v>
      </c>
    </row>
    <row r="173" spans="1:25" x14ac:dyDescent="0.2">
      <c r="A173" s="5">
        <v>14051</v>
      </c>
      <c r="B173" s="5">
        <v>2017</v>
      </c>
      <c r="C173" s="5" t="s">
        <v>273</v>
      </c>
      <c r="D173" s="5" t="s">
        <v>402</v>
      </c>
      <c r="E173" s="5">
        <v>24</v>
      </c>
      <c r="F173" s="5" t="s">
        <v>400</v>
      </c>
      <c r="G173" s="5" t="s">
        <v>4</v>
      </c>
      <c r="H173" s="5" t="s">
        <v>315</v>
      </c>
      <c r="I173" s="5" t="s">
        <v>315</v>
      </c>
      <c r="J173" s="5">
        <v>1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1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/>
      <c r="Y173" t="str">
        <f t="shared" si="3"/>
        <v>2017-J.Callahan</v>
      </c>
    </row>
    <row r="174" spans="1:25" x14ac:dyDescent="0.2">
      <c r="A174" s="5">
        <v>3537</v>
      </c>
      <c r="B174" s="5">
        <v>2016</v>
      </c>
      <c r="C174" s="5" t="s">
        <v>28</v>
      </c>
      <c r="D174" s="5" t="s">
        <v>399</v>
      </c>
      <c r="E174" s="5">
        <v>33</v>
      </c>
      <c r="F174" s="5" t="s">
        <v>400</v>
      </c>
      <c r="G174" s="5" t="s">
        <v>4</v>
      </c>
      <c r="H174" s="5" t="s">
        <v>315</v>
      </c>
      <c r="I174" s="5" t="s">
        <v>315</v>
      </c>
      <c r="J174" s="5">
        <v>16</v>
      </c>
      <c r="K174" s="5">
        <v>16</v>
      </c>
      <c r="L174" s="5">
        <v>18</v>
      </c>
      <c r="M174" s="5">
        <v>1.1200000000000001</v>
      </c>
      <c r="N174" s="5">
        <v>17.920000000000002</v>
      </c>
      <c r="O174" s="5">
        <v>18</v>
      </c>
      <c r="P174" s="5">
        <v>1.1200000000000001</v>
      </c>
      <c r="Q174" s="5">
        <v>17.920000000000002</v>
      </c>
      <c r="R174" s="5">
        <v>12</v>
      </c>
      <c r="S174" s="5">
        <v>15</v>
      </c>
      <c r="T174" s="5">
        <v>14.08</v>
      </c>
      <c r="U174" s="5">
        <v>14.08</v>
      </c>
      <c r="V174" s="5">
        <v>16</v>
      </c>
      <c r="W174" s="5">
        <v>16</v>
      </c>
      <c r="X174" s="5">
        <v>1</v>
      </c>
      <c r="Y174" t="str">
        <f t="shared" si="3"/>
        <v>2016-A.Rodgers</v>
      </c>
    </row>
    <row r="175" spans="1:25" x14ac:dyDescent="0.2">
      <c r="A175" s="5">
        <v>9362</v>
      </c>
      <c r="B175" s="5">
        <v>2016</v>
      </c>
      <c r="C175" s="5" t="s">
        <v>130</v>
      </c>
      <c r="D175" s="5" t="s">
        <v>317</v>
      </c>
      <c r="E175" s="5">
        <v>23</v>
      </c>
      <c r="F175" s="5" t="s">
        <v>400</v>
      </c>
      <c r="G175" s="5" t="s">
        <v>4</v>
      </c>
      <c r="H175" s="5" t="s">
        <v>315</v>
      </c>
      <c r="I175" s="5" t="s">
        <v>315</v>
      </c>
      <c r="J175" s="5">
        <v>4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1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/>
      <c r="Y175" t="str">
        <f t="shared" si="3"/>
        <v>2016-B.Hundley</v>
      </c>
    </row>
    <row r="176" spans="1:25" x14ac:dyDescent="0.2">
      <c r="A176" s="5">
        <v>3546</v>
      </c>
      <c r="B176" s="5">
        <v>2015</v>
      </c>
      <c r="C176" s="5" t="s">
        <v>28</v>
      </c>
      <c r="D176" s="5" t="s">
        <v>399</v>
      </c>
      <c r="E176" s="5">
        <v>32</v>
      </c>
      <c r="F176" s="5" t="s">
        <v>400</v>
      </c>
      <c r="G176" s="5" t="s">
        <v>4</v>
      </c>
      <c r="H176" s="5" t="s">
        <v>315</v>
      </c>
      <c r="I176" s="5" t="s">
        <v>315</v>
      </c>
      <c r="J176" s="5">
        <v>16</v>
      </c>
      <c r="K176" s="5">
        <v>16</v>
      </c>
      <c r="L176" s="5">
        <v>14</v>
      </c>
      <c r="M176" s="5">
        <v>0.88</v>
      </c>
      <c r="N176" s="5">
        <v>14.08</v>
      </c>
      <c r="O176" s="5">
        <v>14</v>
      </c>
      <c r="P176" s="5">
        <v>0.88</v>
      </c>
      <c r="Q176" s="5">
        <v>14.08</v>
      </c>
      <c r="R176" s="5">
        <v>11</v>
      </c>
      <c r="S176" s="5">
        <v>15.6666667</v>
      </c>
      <c r="T176" s="5">
        <v>22.08</v>
      </c>
      <c r="U176" s="5">
        <v>22.08</v>
      </c>
      <c r="V176" s="5">
        <v>16</v>
      </c>
      <c r="W176" s="5">
        <v>16</v>
      </c>
      <c r="X176" s="5">
        <v>1</v>
      </c>
      <c r="Y176" t="str">
        <f t="shared" si="3"/>
        <v>2015-A.Rodgers</v>
      </c>
    </row>
    <row r="177" spans="1:25" x14ac:dyDescent="0.2">
      <c r="A177" s="5">
        <v>14222</v>
      </c>
      <c r="B177" s="5">
        <v>2015</v>
      </c>
      <c r="C177" s="5" t="s">
        <v>271</v>
      </c>
      <c r="D177" s="5" t="s">
        <v>403</v>
      </c>
      <c r="E177" s="5">
        <v>28</v>
      </c>
      <c r="F177" s="5" t="s">
        <v>400</v>
      </c>
      <c r="G177" s="5" t="s">
        <v>4</v>
      </c>
      <c r="H177" s="5" t="s">
        <v>315</v>
      </c>
      <c r="I177" s="5" t="s">
        <v>315</v>
      </c>
      <c r="J177" s="5">
        <v>3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3</v>
      </c>
      <c r="S177" s="5">
        <v>1</v>
      </c>
      <c r="T177" s="5">
        <v>10.72</v>
      </c>
      <c r="U177" s="5">
        <v>10.72</v>
      </c>
      <c r="V177" s="5">
        <v>3</v>
      </c>
      <c r="W177" s="5">
        <v>2</v>
      </c>
      <c r="X177" s="5"/>
      <c r="Y177" t="str">
        <f t="shared" si="3"/>
        <v>2015-S.Tolzien</v>
      </c>
    </row>
    <row r="178" spans="1:25" x14ac:dyDescent="0.2">
      <c r="A178" s="5">
        <v>3662</v>
      </c>
      <c r="B178" s="5">
        <v>2020</v>
      </c>
      <c r="C178" s="5" t="s">
        <v>112</v>
      </c>
      <c r="D178" s="5" t="s">
        <v>369</v>
      </c>
      <c r="E178" s="5">
        <v>30</v>
      </c>
      <c r="F178" s="5" t="s">
        <v>404</v>
      </c>
      <c r="G178" s="5" t="s">
        <v>4</v>
      </c>
      <c r="H178" s="5" t="s">
        <v>315</v>
      </c>
      <c r="I178" s="5" t="s">
        <v>315</v>
      </c>
      <c r="J178" s="5">
        <v>2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6</v>
      </c>
      <c r="S178" s="5">
        <v>0.33333332999999998</v>
      </c>
      <c r="T178" s="5">
        <v>8</v>
      </c>
      <c r="U178" s="5">
        <v>8</v>
      </c>
      <c r="V178" s="5">
        <v>2</v>
      </c>
      <c r="W178" s="5">
        <v>1</v>
      </c>
      <c r="X178" s="5"/>
      <c r="Y178" t="str">
        <f t="shared" si="3"/>
        <v>2020-A.McCarron</v>
      </c>
    </row>
    <row r="179" spans="1:25" x14ac:dyDescent="0.2">
      <c r="A179" s="5">
        <v>3685</v>
      </c>
      <c r="B179" s="5">
        <v>2020</v>
      </c>
      <c r="C179" s="5" t="s">
        <v>8</v>
      </c>
      <c r="D179" s="5" t="s">
        <v>405</v>
      </c>
      <c r="E179" s="5">
        <v>25</v>
      </c>
      <c r="F179" s="5" t="s">
        <v>404</v>
      </c>
      <c r="G179" s="5" t="s">
        <v>4</v>
      </c>
      <c r="H179" s="5" t="s">
        <v>315</v>
      </c>
      <c r="I179" s="5" t="s">
        <v>315</v>
      </c>
      <c r="J179" s="5">
        <v>16</v>
      </c>
      <c r="K179" s="5">
        <v>16</v>
      </c>
      <c r="L179" s="5">
        <v>16</v>
      </c>
      <c r="M179" s="5">
        <v>1</v>
      </c>
      <c r="N179" s="5">
        <v>16</v>
      </c>
      <c r="O179" s="5">
        <v>16</v>
      </c>
      <c r="P179" s="5">
        <v>1</v>
      </c>
      <c r="Q179" s="5">
        <v>16</v>
      </c>
      <c r="R179" s="5">
        <v>4</v>
      </c>
      <c r="S179" s="5">
        <v>13</v>
      </c>
      <c r="T179" s="5">
        <v>17.12</v>
      </c>
      <c r="U179" s="5">
        <v>17.12</v>
      </c>
      <c r="V179" s="5">
        <v>15</v>
      </c>
      <c r="W179" s="5">
        <v>15</v>
      </c>
      <c r="X179" s="5">
        <v>1</v>
      </c>
      <c r="Y179" t="str">
        <f t="shared" si="3"/>
        <v>2020-D.Watson</v>
      </c>
    </row>
    <row r="180" spans="1:25" x14ac:dyDescent="0.2">
      <c r="A180" s="5">
        <v>3727</v>
      </c>
      <c r="B180" s="5">
        <v>2019</v>
      </c>
      <c r="C180" s="5" t="s">
        <v>112</v>
      </c>
      <c r="D180" s="5" t="s">
        <v>369</v>
      </c>
      <c r="E180" s="5">
        <v>29</v>
      </c>
      <c r="F180" s="5" t="s">
        <v>404</v>
      </c>
      <c r="G180" s="5" t="s">
        <v>4</v>
      </c>
      <c r="H180" s="5" t="s">
        <v>315</v>
      </c>
      <c r="I180" s="5" t="s">
        <v>315</v>
      </c>
      <c r="J180" s="5">
        <v>2</v>
      </c>
      <c r="K180" s="5">
        <v>1</v>
      </c>
      <c r="L180" s="5">
        <v>1</v>
      </c>
      <c r="M180" s="5">
        <v>0.5</v>
      </c>
      <c r="N180" s="5">
        <v>8</v>
      </c>
      <c r="O180" s="5">
        <v>1</v>
      </c>
      <c r="P180" s="5">
        <v>0.5</v>
      </c>
      <c r="Q180" s="5">
        <v>8</v>
      </c>
      <c r="R180" s="5">
        <v>5</v>
      </c>
      <c r="S180" s="5">
        <v>0</v>
      </c>
      <c r="T180" s="5">
        <v>0</v>
      </c>
      <c r="U180" s="5">
        <v>0</v>
      </c>
      <c r="V180" s="5">
        <v>2</v>
      </c>
      <c r="W180" s="5">
        <v>0</v>
      </c>
      <c r="X180" s="5"/>
      <c r="Y180" t="str">
        <f t="shared" si="3"/>
        <v>2019-A.McCarron</v>
      </c>
    </row>
    <row r="181" spans="1:25" x14ac:dyDescent="0.2">
      <c r="A181" s="5">
        <v>3740</v>
      </c>
      <c r="B181" s="5">
        <v>2019</v>
      </c>
      <c r="C181" s="5" t="s">
        <v>8</v>
      </c>
      <c r="D181" s="5" t="s">
        <v>405</v>
      </c>
      <c r="E181" s="5">
        <v>24</v>
      </c>
      <c r="F181" s="5" t="s">
        <v>404</v>
      </c>
      <c r="G181" s="5" t="s">
        <v>4</v>
      </c>
      <c r="H181" s="5" t="s">
        <v>315</v>
      </c>
      <c r="I181" s="5" t="s">
        <v>315</v>
      </c>
      <c r="J181" s="5">
        <v>15</v>
      </c>
      <c r="K181" s="5">
        <v>15</v>
      </c>
      <c r="L181" s="5">
        <v>16</v>
      </c>
      <c r="M181" s="5">
        <v>1.07</v>
      </c>
      <c r="N181" s="5">
        <v>17.12</v>
      </c>
      <c r="O181" s="5">
        <v>16</v>
      </c>
      <c r="P181" s="5">
        <v>1.07</v>
      </c>
      <c r="Q181" s="5">
        <v>17.12</v>
      </c>
      <c r="R181" s="5">
        <v>3</v>
      </c>
      <c r="S181" s="5">
        <v>11.5</v>
      </c>
      <c r="T181" s="5">
        <v>16</v>
      </c>
      <c r="U181" s="5">
        <v>16</v>
      </c>
      <c r="V181" s="5">
        <v>16</v>
      </c>
      <c r="W181" s="5">
        <v>16</v>
      </c>
      <c r="X181" s="5">
        <v>1</v>
      </c>
      <c r="Y181" t="str">
        <f t="shared" si="3"/>
        <v>2019-D.Watson</v>
      </c>
    </row>
    <row r="182" spans="1:25" x14ac:dyDescent="0.2">
      <c r="A182" s="5">
        <v>12108</v>
      </c>
      <c r="B182" s="5">
        <v>2018</v>
      </c>
      <c r="C182" s="5" t="s">
        <v>146</v>
      </c>
      <c r="D182" s="5" t="s">
        <v>406</v>
      </c>
      <c r="E182" s="5">
        <v>35</v>
      </c>
      <c r="F182" s="5" t="s">
        <v>404</v>
      </c>
      <c r="G182" s="5" t="s">
        <v>4</v>
      </c>
      <c r="H182" s="5" t="s">
        <v>315</v>
      </c>
      <c r="I182" s="5" t="s">
        <v>315</v>
      </c>
      <c r="J182" s="5">
        <v>1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4</v>
      </c>
      <c r="S182" s="5">
        <v>1.3333333300000001</v>
      </c>
      <c r="T182" s="5">
        <v>8</v>
      </c>
      <c r="U182" s="5">
        <v>8</v>
      </c>
      <c r="V182" s="5">
        <v>2</v>
      </c>
      <c r="W182" s="5">
        <v>1</v>
      </c>
      <c r="X182" s="5"/>
      <c r="Y182" t="str">
        <f t="shared" si="3"/>
        <v>2018-B.Weeden</v>
      </c>
    </row>
    <row r="183" spans="1:25" x14ac:dyDescent="0.2">
      <c r="A183" s="5">
        <v>3776</v>
      </c>
      <c r="B183" s="5">
        <v>2018</v>
      </c>
      <c r="C183" s="5" t="s">
        <v>8</v>
      </c>
      <c r="D183" s="5" t="s">
        <v>405</v>
      </c>
      <c r="E183" s="5">
        <v>23</v>
      </c>
      <c r="F183" s="5" t="s">
        <v>404</v>
      </c>
      <c r="G183" s="5" t="s">
        <v>4</v>
      </c>
      <c r="H183" s="5" t="s">
        <v>315</v>
      </c>
      <c r="I183" s="5" t="s">
        <v>315</v>
      </c>
      <c r="J183" s="5">
        <v>16</v>
      </c>
      <c r="K183" s="5">
        <v>16</v>
      </c>
      <c r="L183" s="5">
        <v>16</v>
      </c>
      <c r="M183" s="5">
        <v>1</v>
      </c>
      <c r="N183" s="5">
        <v>16</v>
      </c>
      <c r="O183" s="5">
        <v>16</v>
      </c>
      <c r="P183" s="5">
        <v>1</v>
      </c>
      <c r="Q183" s="5">
        <v>16</v>
      </c>
      <c r="R183" s="5">
        <v>2</v>
      </c>
      <c r="S183" s="5">
        <v>7</v>
      </c>
      <c r="T183" s="5">
        <v>16</v>
      </c>
      <c r="U183" s="5">
        <v>16</v>
      </c>
      <c r="V183" s="5">
        <v>7</v>
      </c>
      <c r="W183" s="5">
        <v>6</v>
      </c>
      <c r="X183" s="5">
        <v>1</v>
      </c>
      <c r="Y183" t="str">
        <f t="shared" si="3"/>
        <v>2018-D.Watson</v>
      </c>
    </row>
    <row r="184" spans="1:25" x14ac:dyDescent="0.2">
      <c r="A184" s="5">
        <v>3801</v>
      </c>
      <c r="B184" s="5">
        <v>2017</v>
      </c>
      <c r="C184" s="5" t="s">
        <v>8</v>
      </c>
      <c r="D184" s="5" t="s">
        <v>405</v>
      </c>
      <c r="E184" s="5">
        <v>22</v>
      </c>
      <c r="F184" s="5" t="s">
        <v>404</v>
      </c>
      <c r="G184" s="5" t="s">
        <v>4</v>
      </c>
      <c r="H184" s="5" t="s">
        <v>315</v>
      </c>
      <c r="I184" s="5" t="s">
        <v>315</v>
      </c>
      <c r="J184" s="5">
        <v>7</v>
      </c>
      <c r="K184" s="5">
        <v>6</v>
      </c>
      <c r="L184" s="5">
        <v>7</v>
      </c>
      <c r="M184" s="5">
        <v>1</v>
      </c>
      <c r="N184" s="5">
        <v>16</v>
      </c>
      <c r="O184" s="5">
        <v>7</v>
      </c>
      <c r="P184" s="5">
        <v>1</v>
      </c>
      <c r="Q184" s="5">
        <v>16</v>
      </c>
      <c r="R184" s="5">
        <v>1</v>
      </c>
      <c r="S184" s="5">
        <v>7</v>
      </c>
      <c r="T184" s="5">
        <v>0</v>
      </c>
      <c r="U184" s="5">
        <v>0</v>
      </c>
      <c r="V184" s="5">
        <v>0</v>
      </c>
      <c r="W184" s="5">
        <v>0</v>
      </c>
      <c r="X184" s="5"/>
      <c r="Y184" t="str">
        <f t="shared" si="3"/>
        <v>2017-D.Watson</v>
      </c>
    </row>
    <row r="185" spans="1:25" x14ac:dyDescent="0.2">
      <c r="A185" s="5">
        <v>14132</v>
      </c>
      <c r="B185" s="5">
        <v>2017</v>
      </c>
      <c r="C185" s="5" t="s">
        <v>135</v>
      </c>
      <c r="D185" s="5" t="s">
        <v>407</v>
      </c>
      <c r="E185" s="5">
        <v>30</v>
      </c>
      <c r="F185" s="5" t="s">
        <v>404</v>
      </c>
      <c r="G185" s="5" t="s">
        <v>4</v>
      </c>
      <c r="H185" s="5" t="s">
        <v>315</v>
      </c>
      <c r="I185" s="5" t="s">
        <v>315</v>
      </c>
      <c r="J185" s="5">
        <v>4</v>
      </c>
      <c r="K185" s="5">
        <v>3</v>
      </c>
      <c r="L185" s="5">
        <v>2</v>
      </c>
      <c r="M185" s="5">
        <v>0.5</v>
      </c>
      <c r="N185" s="5">
        <v>8</v>
      </c>
      <c r="O185" s="5">
        <v>2</v>
      </c>
      <c r="P185" s="5">
        <v>0.5</v>
      </c>
      <c r="Q185" s="5">
        <v>8</v>
      </c>
      <c r="R185" s="5">
        <v>7</v>
      </c>
      <c r="S185" s="5">
        <v>0.33333332999999998</v>
      </c>
      <c r="T185" s="5">
        <v>0</v>
      </c>
      <c r="U185" s="5">
        <v>0</v>
      </c>
      <c r="V185" s="5">
        <v>0</v>
      </c>
      <c r="W185" s="5">
        <v>0</v>
      </c>
      <c r="X185" s="5"/>
      <c r="Y185" t="str">
        <f t="shared" si="3"/>
        <v>2017-T.Yates</v>
      </c>
    </row>
    <row r="186" spans="1:25" x14ac:dyDescent="0.2">
      <c r="A186" s="5">
        <v>9084</v>
      </c>
      <c r="B186" s="5">
        <v>2017</v>
      </c>
      <c r="C186" s="5" t="s">
        <v>95</v>
      </c>
      <c r="D186" s="5" t="s">
        <v>352</v>
      </c>
      <c r="E186" s="5">
        <v>24</v>
      </c>
      <c r="F186" s="5" t="s">
        <v>404</v>
      </c>
      <c r="G186" s="5" t="s">
        <v>4</v>
      </c>
      <c r="H186" s="5" t="s">
        <v>315</v>
      </c>
      <c r="I186" s="5" t="s">
        <v>315</v>
      </c>
      <c r="J186" s="5">
        <v>1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5">
        <v>1</v>
      </c>
      <c r="S186" s="5">
        <v>0</v>
      </c>
      <c r="T186" s="5">
        <v>0</v>
      </c>
      <c r="U186" s="5">
        <v>0</v>
      </c>
      <c r="V186" s="5">
        <v>0</v>
      </c>
      <c r="W186" s="5">
        <v>0</v>
      </c>
      <c r="X186" s="5"/>
      <c r="Y186" t="str">
        <f t="shared" si="3"/>
        <v>2017-T.Heinicke</v>
      </c>
    </row>
    <row r="187" spans="1:25" x14ac:dyDescent="0.2">
      <c r="A187" s="5">
        <v>14133</v>
      </c>
      <c r="B187" s="5">
        <v>2017</v>
      </c>
      <c r="C187" s="5" t="s">
        <v>132</v>
      </c>
      <c r="D187" s="5" t="s">
        <v>408</v>
      </c>
      <c r="E187" s="5">
        <v>27</v>
      </c>
      <c r="F187" s="5" t="s">
        <v>404</v>
      </c>
      <c r="G187" s="5" t="s">
        <v>4</v>
      </c>
      <c r="H187" s="5" t="s">
        <v>315</v>
      </c>
      <c r="I187" s="5" t="s">
        <v>315</v>
      </c>
      <c r="J187" s="5">
        <v>8</v>
      </c>
      <c r="K187" s="5">
        <v>7</v>
      </c>
      <c r="L187" s="5">
        <v>2</v>
      </c>
      <c r="M187" s="5">
        <v>0.25</v>
      </c>
      <c r="N187" s="5">
        <v>4</v>
      </c>
      <c r="O187" s="5">
        <v>2</v>
      </c>
      <c r="P187" s="5">
        <v>0.25</v>
      </c>
      <c r="Q187" s="5">
        <v>4</v>
      </c>
      <c r="R187" s="5">
        <v>3</v>
      </c>
      <c r="S187" s="5">
        <v>0.5</v>
      </c>
      <c r="T187" s="5">
        <v>5.28</v>
      </c>
      <c r="U187" s="5">
        <v>5.28</v>
      </c>
      <c r="V187" s="5">
        <v>3</v>
      </c>
      <c r="W187" s="5">
        <v>2</v>
      </c>
      <c r="X187" s="5">
        <v>1</v>
      </c>
      <c r="Y187" t="str">
        <f t="shared" si="3"/>
        <v>2017-T.Savage</v>
      </c>
    </row>
    <row r="188" spans="1:25" x14ac:dyDescent="0.2">
      <c r="A188" s="5">
        <v>12571</v>
      </c>
      <c r="B188" s="5">
        <v>2016</v>
      </c>
      <c r="C188" s="5" t="s">
        <v>123</v>
      </c>
      <c r="D188" s="5" t="s">
        <v>390</v>
      </c>
      <c r="E188" s="5">
        <v>26</v>
      </c>
      <c r="F188" s="5" t="s">
        <v>404</v>
      </c>
      <c r="G188" s="5" t="s">
        <v>4</v>
      </c>
      <c r="H188" s="5" t="s">
        <v>315</v>
      </c>
      <c r="I188" s="5" t="s">
        <v>315</v>
      </c>
      <c r="J188" s="5">
        <v>15</v>
      </c>
      <c r="K188" s="5">
        <v>14</v>
      </c>
      <c r="L188" s="5">
        <v>5</v>
      </c>
      <c r="M188" s="5">
        <v>0.33</v>
      </c>
      <c r="N188" s="5">
        <v>5.28</v>
      </c>
      <c r="O188" s="5">
        <v>5</v>
      </c>
      <c r="P188" s="5">
        <v>0.33</v>
      </c>
      <c r="Q188" s="5">
        <v>5.28</v>
      </c>
      <c r="R188" s="5">
        <v>5</v>
      </c>
      <c r="S188" s="5">
        <v>1.6666666699999999</v>
      </c>
      <c r="T188" s="5">
        <v>9.92</v>
      </c>
      <c r="U188" s="5">
        <v>9.92</v>
      </c>
      <c r="V188" s="5">
        <v>8</v>
      </c>
      <c r="W188" s="5">
        <v>7</v>
      </c>
      <c r="X188" s="5">
        <v>1</v>
      </c>
      <c r="Y188" t="str">
        <f t="shared" si="3"/>
        <v>2016-B.Osweiler</v>
      </c>
    </row>
    <row r="189" spans="1:25" x14ac:dyDescent="0.2">
      <c r="A189" s="5">
        <v>14141</v>
      </c>
      <c r="B189" s="5">
        <v>2016</v>
      </c>
      <c r="C189" s="5" t="s">
        <v>132</v>
      </c>
      <c r="D189" s="5" t="s">
        <v>408</v>
      </c>
      <c r="E189" s="5">
        <v>26</v>
      </c>
      <c r="F189" s="5" t="s">
        <v>404</v>
      </c>
      <c r="G189" s="5" t="s">
        <v>4</v>
      </c>
      <c r="H189" s="5" t="s">
        <v>315</v>
      </c>
      <c r="I189" s="5" t="s">
        <v>315</v>
      </c>
      <c r="J189" s="5">
        <v>3</v>
      </c>
      <c r="K189" s="5">
        <v>2</v>
      </c>
      <c r="L189" s="5">
        <v>1</v>
      </c>
      <c r="M189" s="5">
        <v>0.33</v>
      </c>
      <c r="N189" s="5">
        <v>5.28</v>
      </c>
      <c r="O189" s="5">
        <v>1</v>
      </c>
      <c r="P189" s="5">
        <v>0.33</v>
      </c>
      <c r="Q189" s="5">
        <v>5.28</v>
      </c>
      <c r="R189" s="5">
        <v>2</v>
      </c>
      <c r="S189" s="5">
        <v>0</v>
      </c>
      <c r="T189" s="5">
        <v>0</v>
      </c>
      <c r="U189" s="5">
        <v>0</v>
      </c>
      <c r="V189" s="5">
        <v>2</v>
      </c>
      <c r="W189" s="5">
        <v>0</v>
      </c>
      <c r="X189" s="5"/>
      <c r="Y189" t="str">
        <f t="shared" si="3"/>
        <v>2016-T.Savage</v>
      </c>
    </row>
    <row r="190" spans="1:25" x14ac:dyDescent="0.2">
      <c r="A190" s="5">
        <v>18103</v>
      </c>
      <c r="B190" s="5">
        <v>2015</v>
      </c>
      <c r="C190" s="5" t="s">
        <v>290</v>
      </c>
      <c r="D190" s="5" t="s">
        <v>409</v>
      </c>
      <c r="E190" s="5">
        <v>26</v>
      </c>
      <c r="F190" s="5" t="s">
        <v>404</v>
      </c>
      <c r="G190" s="5" t="s">
        <v>4</v>
      </c>
      <c r="H190" s="5" t="s">
        <v>315</v>
      </c>
      <c r="I190" s="5" t="s">
        <v>315</v>
      </c>
      <c r="J190" s="5">
        <v>2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1</v>
      </c>
      <c r="S190" s="5">
        <v>0</v>
      </c>
      <c r="T190" s="5">
        <v>0</v>
      </c>
      <c r="U190" s="5">
        <v>0</v>
      </c>
      <c r="V190" s="5">
        <v>0</v>
      </c>
      <c r="W190" s="5">
        <v>0</v>
      </c>
      <c r="X190" s="5"/>
      <c r="Y190" t="str">
        <f t="shared" si="3"/>
        <v>2015-B.Daniels</v>
      </c>
    </row>
    <row r="191" spans="1:25" x14ac:dyDescent="0.2">
      <c r="A191" s="5">
        <v>6422</v>
      </c>
      <c r="B191" s="5">
        <v>2015</v>
      </c>
      <c r="C191" s="5" t="s">
        <v>94</v>
      </c>
      <c r="D191" s="5" t="s">
        <v>361</v>
      </c>
      <c r="E191" s="5">
        <v>30</v>
      </c>
      <c r="F191" s="5" t="s">
        <v>404</v>
      </c>
      <c r="G191" s="5" t="s">
        <v>4</v>
      </c>
      <c r="H191" s="5" t="s">
        <v>315</v>
      </c>
      <c r="I191" s="5" t="s">
        <v>315</v>
      </c>
      <c r="J191" s="5">
        <v>11</v>
      </c>
      <c r="K191" s="5">
        <v>9</v>
      </c>
      <c r="L191" s="5">
        <v>7</v>
      </c>
      <c r="M191" s="5">
        <v>0.64</v>
      </c>
      <c r="N191" s="5">
        <v>10.24</v>
      </c>
      <c r="O191" s="5">
        <v>7</v>
      </c>
      <c r="P191" s="5">
        <v>0.64</v>
      </c>
      <c r="Q191" s="5">
        <v>10.24</v>
      </c>
      <c r="R191" s="5">
        <v>7</v>
      </c>
      <c r="S191" s="5">
        <v>3</v>
      </c>
      <c r="T191" s="5">
        <v>8</v>
      </c>
      <c r="U191" s="5">
        <v>8</v>
      </c>
      <c r="V191" s="5">
        <v>14</v>
      </c>
      <c r="W191" s="5">
        <v>13</v>
      </c>
      <c r="X191" s="5">
        <v>1</v>
      </c>
      <c r="Y191" t="str">
        <f t="shared" si="3"/>
        <v>2015-B.Hoyer</v>
      </c>
    </row>
    <row r="192" spans="1:25" x14ac:dyDescent="0.2">
      <c r="A192" s="5">
        <v>14148</v>
      </c>
      <c r="B192" s="5">
        <v>2015</v>
      </c>
      <c r="C192" s="5" t="s">
        <v>135</v>
      </c>
      <c r="D192" s="5" t="s">
        <v>407</v>
      </c>
      <c r="E192" s="5">
        <v>28</v>
      </c>
      <c r="F192" s="5" t="s">
        <v>404</v>
      </c>
      <c r="G192" s="5" t="s">
        <v>4</v>
      </c>
      <c r="H192" s="5" t="s">
        <v>315</v>
      </c>
      <c r="I192" s="5" t="s">
        <v>315</v>
      </c>
      <c r="J192" s="5">
        <v>4</v>
      </c>
      <c r="K192" s="5">
        <v>2</v>
      </c>
      <c r="L192" s="5">
        <v>1</v>
      </c>
      <c r="M192" s="5">
        <v>0.25</v>
      </c>
      <c r="N192" s="5">
        <v>4</v>
      </c>
      <c r="O192" s="5">
        <v>1</v>
      </c>
      <c r="P192" s="5">
        <v>0.25</v>
      </c>
      <c r="Q192" s="5">
        <v>4</v>
      </c>
      <c r="R192" s="5">
        <v>5</v>
      </c>
      <c r="S192" s="5">
        <v>0</v>
      </c>
      <c r="T192" s="5">
        <v>0</v>
      </c>
      <c r="U192" s="5">
        <v>0</v>
      </c>
      <c r="V192" s="5">
        <v>1</v>
      </c>
      <c r="W192" s="5">
        <v>0</v>
      </c>
      <c r="X192" s="5"/>
      <c r="Y192" t="str">
        <f t="shared" si="3"/>
        <v>2015-T.Yates</v>
      </c>
    </row>
    <row r="193" spans="1:25" x14ac:dyDescent="0.2">
      <c r="A193" s="5">
        <v>3972</v>
      </c>
      <c r="B193" s="5">
        <v>2020</v>
      </c>
      <c r="C193" s="5" t="s">
        <v>103</v>
      </c>
      <c r="D193" s="5" t="s">
        <v>410</v>
      </c>
      <c r="E193" s="5">
        <v>28</v>
      </c>
      <c r="F193" s="5" t="s">
        <v>33</v>
      </c>
      <c r="G193" s="5" t="s">
        <v>4</v>
      </c>
      <c r="H193" s="5" t="s">
        <v>315</v>
      </c>
      <c r="I193" s="5" t="s">
        <v>315</v>
      </c>
      <c r="J193" s="5">
        <v>11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5</v>
      </c>
      <c r="S193" s="5">
        <v>7</v>
      </c>
      <c r="T193" s="5">
        <v>10.72</v>
      </c>
      <c r="U193" s="5">
        <v>10.72</v>
      </c>
      <c r="V193" s="5">
        <v>15</v>
      </c>
      <c r="W193" s="5">
        <v>15</v>
      </c>
      <c r="X193" s="5"/>
      <c r="Y193" t="str">
        <f t="shared" si="3"/>
        <v>2020-J.Brissett</v>
      </c>
    </row>
    <row r="194" spans="1:25" x14ac:dyDescent="0.2">
      <c r="A194" s="5">
        <v>3997</v>
      </c>
      <c r="B194" s="5">
        <v>2020</v>
      </c>
      <c r="C194" s="5" t="s">
        <v>32</v>
      </c>
      <c r="D194" s="5" t="s">
        <v>411</v>
      </c>
      <c r="E194" s="5">
        <v>39</v>
      </c>
      <c r="F194" s="5" t="s">
        <v>33</v>
      </c>
      <c r="G194" s="5" t="s">
        <v>4</v>
      </c>
      <c r="H194" s="5" t="s">
        <v>315</v>
      </c>
      <c r="I194" s="5" t="s">
        <v>315</v>
      </c>
      <c r="J194" s="5">
        <v>16</v>
      </c>
      <c r="K194" s="5">
        <v>16</v>
      </c>
      <c r="L194" s="5">
        <v>12</v>
      </c>
      <c r="M194" s="5">
        <v>0.75</v>
      </c>
      <c r="N194" s="5">
        <v>12</v>
      </c>
      <c r="O194" s="5">
        <v>12</v>
      </c>
      <c r="P194" s="5">
        <v>0.75</v>
      </c>
      <c r="Q194" s="5">
        <v>12</v>
      </c>
      <c r="R194" s="5">
        <v>17</v>
      </c>
      <c r="S194" s="5">
        <v>13.3333333</v>
      </c>
      <c r="T194" s="5">
        <v>12.96</v>
      </c>
      <c r="U194" s="5">
        <v>12.96</v>
      </c>
      <c r="V194" s="5">
        <v>16</v>
      </c>
      <c r="W194" s="5">
        <v>16</v>
      </c>
      <c r="X194" s="5">
        <v>1</v>
      </c>
      <c r="Y194" t="str">
        <f t="shared" si="3"/>
        <v>2020-P.Rivers</v>
      </c>
    </row>
    <row r="195" spans="1:25" x14ac:dyDescent="0.2">
      <c r="A195" s="5">
        <v>6425</v>
      </c>
      <c r="B195" s="5">
        <v>2019</v>
      </c>
      <c r="C195" s="5" t="s">
        <v>94</v>
      </c>
      <c r="D195" s="5" t="s">
        <v>361</v>
      </c>
      <c r="E195" s="5">
        <v>34</v>
      </c>
      <c r="F195" s="5" t="s">
        <v>33</v>
      </c>
      <c r="G195" s="5" t="s">
        <v>358</v>
      </c>
      <c r="H195" s="5" t="s">
        <v>315</v>
      </c>
      <c r="I195" s="5" t="s">
        <v>315</v>
      </c>
      <c r="J195" s="5">
        <v>4</v>
      </c>
      <c r="K195" s="5">
        <v>1</v>
      </c>
      <c r="L195" s="5">
        <v>1</v>
      </c>
      <c r="M195" s="5">
        <v>0.25</v>
      </c>
      <c r="N195" s="5">
        <v>4</v>
      </c>
      <c r="O195" s="5">
        <v>1</v>
      </c>
      <c r="P195" s="5">
        <v>0.25</v>
      </c>
      <c r="Q195" s="5">
        <v>4</v>
      </c>
      <c r="R195" s="5">
        <v>10</v>
      </c>
      <c r="S195" s="5">
        <v>2</v>
      </c>
      <c r="T195" s="5">
        <v>0</v>
      </c>
      <c r="U195" s="5">
        <v>0</v>
      </c>
      <c r="V195" s="5">
        <v>5</v>
      </c>
      <c r="W195" s="5">
        <v>0</v>
      </c>
      <c r="X195" s="5"/>
      <c r="Y195" t="str">
        <f t="shared" si="3"/>
        <v>2019-B.Hoyer</v>
      </c>
    </row>
    <row r="196" spans="1:25" x14ac:dyDescent="0.2">
      <c r="A196" s="5">
        <v>4029</v>
      </c>
      <c r="B196" s="5">
        <v>2019</v>
      </c>
      <c r="C196" s="5" t="s">
        <v>103</v>
      </c>
      <c r="D196" s="5" t="s">
        <v>410</v>
      </c>
      <c r="E196" s="5">
        <v>27</v>
      </c>
      <c r="F196" s="5" t="s">
        <v>33</v>
      </c>
      <c r="G196" s="5" t="s">
        <v>4</v>
      </c>
      <c r="H196" s="5" t="s">
        <v>315</v>
      </c>
      <c r="I196" s="5" t="s">
        <v>315</v>
      </c>
      <c r="J196" s="5">
        <v>15</v>
      </c>
      <c r="K196" s="5">
        <v>15</v>
      </c>
      <c r="L196" s="5">
        <v>10</v>
      </c>
      <c r="M196" s="5">
        <v>0.67</v>
      </c>
      <c r="N196" s="5">
        <v>10.72</v>
      </c>
      <c r="O196" s="5">
        <v>10</v>
      </c>
      <c r="P196" s="5">
        <v>0.67</v>
      </c>
      <c r="Q196" s="5">
        <v>10.72</v>
      </c>
      <c r="R196" s="5">
        <v>4</v>
      </c>
      <c r="S196" s="5">
        <v>4.3333333300000003</v>
      </c>
      <c r="T196" s="5">
        <v>0</v>
      </c>
      <c r="U196" s="5">
        <v>0</v>
      </c>
      <c r="V196" s="5">
        <v>4</v>
      </c>
      <c r="W196" s="5">
        <v>0</v>
      </c>
      <c r="X196" s="5">
        <v>1</v>
      </c>
      <c r="Y196" t="str">
        <f t="shared" si="3"/>
        <v>2019-J.Brissett</v>
      </c>
    </row>
    <row r="197" spans="1:25" x14ac:dyDescent="0.2">
      <c r="A197" s="5">
        <v>12153</v>
      </c>
      <c r="B197" s="5">
        <v>2018</v>
      </c>
      <c r="C197" s="5" t="s">
        <v>121</v>
      </c>
      <c r="D197" s="5" t="s">
        <v>412</v>
      </c>
      <c r="E197" s="5">
        <v>29</v>
      </c>
      <c r="F197" s="5" t="s">
        <v>33</v>
      </c>
      <c r="G197" s="5" t="s">
        <v>4</v>
      </c>
      <c r="H197" s="5" t="s">
        <v>315</v>
      </c>
      <c r="I197" s="5" t="s">
        <v>315</v>
      </c>
      <c r="J197" s="5">
        <v>16</v>
      </c>
      <c r="K197" s="5">
        <v>16</v>
      </c>
      <c r="L197" s="5">
        <v>16</v>
      </c>
      <c r="M197" s="5">
        <v>1</v>
      </c>
      <c r="N197" s="5">
        <v>16</v>
      </c>
      <c r="O197" s="5">
        <v>16</v>
      </c>
      <c r="P197" s="5">
        <v>1</v>
      </c>
      <c r="Q197" s="5">
        <v>16</v>
      </c>
      <c r="R197" s="5">
        <v>6</v>
      </c>
      <c r="S197" s="5">
        <v>12.3333333</v>
      </c>
      <c r="T197" s="5">
        <v>18.079999999999998</v>
      </c>
      <c r="U197" s="5">
        <v>18.079999999999998</v>
      </c>
      <c r="V197" s="5">
        <v>15</v>
      </c>
      <c r="W197" s="5">
        <v>15</v>
      </c>
      <c r="X197" s="5">
        <v>1</v>
      </c>
      <c r="Y197" t="str">
        <f t="shared" si="3"/>
        <v>2018-A.Luck</v>
      </c>
    </row>
    <row r="198" spans="1:25" x14ac:dyDescent="0.2">
      <c r="A198" s="5">
        <v>4064</v>
      </c>
      <c r="B198" s="5">
        <v>2018</v>
      </c>
      <c r="C198" s="5" t="s">
        <v>103</v>
      </c>
      <c r="D198" s="5" t="s">
        <v>410</v>
      </c>
      <c r="E198" s="5">
        <v>26</v>
      </c>
      <c r="F198" s="5" t="s">
        <v>33</v>
      </c>
      <c r="G198" s="5" t="s">
        <v>4</v>
      </c>
      <c r="H198" s="5" t="s">
        <v>315</v>
      </c>
      <c r="I198" s="5" t="s">
        <v>315</v>
      </c>
      <c r="J198" s="5">
        <v>4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5">
        <v>3</v>
      </c>
      <c r="S198" s="5">
        <v>6.5</v>
      </c>
      <c r="T198" s="5">
        <v>11.04</v>
      </c>
      <c r="U198" s="5">
        <v>11.04</v>
      </c>
      <c r="V198" s="5">
        <v>16</v>
      </c>
      <c r="W198" s="5">
        <v>15</v>
      </c>
      <c r="X198" s="5"/>
      <c r="Y198" t="str">
        <f t="shared" si="3"/>
        <v>2018-J.Brissett</v>
      </c>
    </row>
    <row r="199" spans="1:25" x14ac:dyDescent="0.2">
      <c r="A199" s="5">
        <v>4088</v>
      </c>
      <c r="B199" s="5">
        <v>2017</v>
      </c>
      <c r="C199" s="5" t="s">
        <v>103</v>
      </c>
      <c r="D199" s="5" t="s">
        <v>410</v>
      </c>
      <c r="E199" s="5">
        <v>25</v>
      </c>
      <c r="F199" s="5" t="s">
        <v>33</v>
      </c>
      <c r="G199" s="5" t="s">
        <v>4</v>
      </c>
      <c r="H199" s="5" t="s">
        <v>315</v>
      </c>
      <c r="I199" s="5" t="s">
        <v>315</v>
      </c>
      <c r="J199" s="5">
        <v>16</v>
      </c>
      <c r="K199" s="5">
        <v>15</v>
      </c>
      <c r="L199" s="5">
        <v>11</v>
      </c>
      <c r="M199" s="5">
        <v>0.69</v>
      </c>
      <c r="N199" s="5">
        <v>11.04</v>
      </c>
      <c r="O199" s="5">
        <v>11</v>
      </c>
      <c r="P199" s="5">
        <v>0.69</v>
      </c>
      <c r="Q199" s="5">
        <v>11.04</v>
      </c>
      <c r="R199" s="5">
        <v>2</v>
      </c>
      <c r="S199" s="5">
        <v>2</v>
      </c>
      <c r="T199" s="5">
        <v>10.72</v>
      </c>
      <c r="U199" s="5">
        <v>10.72</v>
      </c>
      <c r="V199" s="5">
        <v>3</v>
      </c>
      <c r="W199" s="5">
        <v>2</v>
      </c>
      <c r="X199" s="5">
        <v>1</v>
      </c>
      <c r="Y199" t="str">
        <f t="shared" si="3"/>
        <v>2017-J.Brissett</v>
      </c>
    </row>
    <row r="200" spans="1:25" x14ac:dyDescent="0.2">
      <c r="A200" s="5">
        <v>14240</v>
      </c>
      <c r="B200" s="5">
        <v>2017</v>
      </c>
      <c r="C200" s="5" t="s">
        <v>271</v>
      </c>
      <c r="D200" s="5" t="s">
        <v>403</v>
      </c>
      <c r="E200" s="5">
        <v>30</v>
      </c>
      <c r="F200" s="5" t="s">
        <v>33</v>
      </c>
      <c r="G200" s="5" t="s">
        <v>4</v>
      </c>
      <c r="H200" s="5" t="s">
        <v>315</v>
      </c>
      <c r="I200" s="5" t="s">
        <v>315</v>
      </c>
      <c r="J200" s="5">
        <v>1</v>
      </c>
      <c r="K200" s="5">
        <v>1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5</v>
      </c>
      <c r="S200" s="5">
        <v>1</v>
      </c>
      <c r="T200" s="5">
        <v>5.28</v>
      </c>
      <c r="U200" s="5">
        <v>5.28</v>
      </c>
      <c r="V200" s="5">
        <v>3</v>
      </c>
      <c r="W200" s="5">
        <v>1</v>
      </c>
      <c r="X200" s="5"/>
      <c r="Y200" t="str">
        <f t="shared" si="3"/>
        <v>2017-S.Tolzien</v>
      </c>
    </row>
    <row r="201" spans="1:25" x14ac:dyDescent="0.2">
      <c r="A201" s="5">
        <v>12161</v>
      </c>
      <c r="B201" s="5">
        <v>2016</v>
      </c>
      <c r="C201" s="5" t="s">
        <v>121</v>
      </c>
      <c r="D201" s="5" t="s">
        <v>412</v>
      </c>
      <c r="E201" s="5">
        <v>27</v>
      </c>
      <c r="F201" s="5" t="s">
        <v>33</v>
      </c>
      <c r="G201" s="5" t="s">
        <v>4</v>
      </c>
      <c r="H201" s="5" t="s">
        <v>315</v>
      </c>
      <c r="I201" s="5" t="s">
        <v>315</v>
      </c>
      <c r="J201" s="5">
        <v>15</v>
      </c>
      <c r="K201" s="5">
        <v>15</v>
      </c>
      <c r="L201" s="5">
        <v>17</v>
      </c>
      <c r="M201" s="5">
        <v>1.1299999999999999</v>
      </c>
      <c r="N201" s="5">
        <v>18.079999999999998</v>
      </c>
      <c r="O201" s="5">
        <v>17</v>
      </c>
      <c r="P201" s="5">
        <v>1.1299999999999999</v>
      </c>
      <c r="Q201" s="5">
        <v>18.079999999999998</v>
      </c>
      <c r="R201" s="5">
        <v>5</v>
      </c>
      <c r="S201" s="5">
        <v>11.6666667</v>
      </c>
      <c r="T201" s="5">
        <v>9.1199999999999992</v>
      </c>
      <c r="U201" s="5">
        <v>9.1199999999999992</v>
      </c>
      <c r="V201" s="5">
        <v>7</v>
      </c>
      <c r="W201" s="5">
        <v>7</v>
      </c>
      <c r="X201" s="5">
        <v>1</v>
      </c>
      <c r="Y201" t="str">
        <f t="shared" si="3"/>
        <v>2016-A.Luck</v>
      </c>
    </row>
    <row r="202" spans="1:25" x14ac:dyDescent="0.2">
      <c r="A202" s="5">
        <v>14245</v>
      </c>
      <c r="B202" s="5">
        <v>2016</v>
      </c>
      <c r="C202" s="5" t="s">
        <v>271</v>
      </c>
      <c r="D202" s="5" t="s">
        <v>403</v>
      </c>
      <c r="E202" s="5">
        <v>29</v>
      </c>
      <c r="F202" s="5" t="s">
        <v>33</v>
      </c>
      <c r="G202" s="5" t="s">
        <v>4</v>
      </c>
      <c r="H202" s="5" t="s">
        <v>315</v>
      </c>
      <c r="I202" s="5" t="s">
        <v>315</v>
      </c>
      <c r="J202" s="5">
        <v>3</v>
      </c>
      <c r="K202" s="5">
        <v>1</v>
      </c>
      <c r="L202" s="5">
        <v>1</v>
      </c>
      <c r="M202" s="5">
        <v>0.33</v>
      </c>
      <c r="N202" s="5">
        <v>5.28</v>
      </c>
      <c r="O202" s="5">
        <v>1</v>
      </c>
      <c r="P202" s="5">
        <v>0.33</v>
      </c>
      <c r="Q202" s="5">
        <v>5.28</v>
      </c>
      <c r="R202" s="5">
        <v>4</v>
      </c>
      <c r="S202" s="5">
        <v>0.66666667000000002</v>
      </c>
      <c r="T202" s="5">
        <v>0</v>
      </c>
      <c r="U202" s="5">
        <v>0</v>
      </c>
      <c r="V202" s="5">
        <v>3</v>
      </c>
      <c r="W202" s="5">
        <v>0</v>
      </c>
      <c r="X202" s="5"/>
      <c r="Y202" t="str">
        <f t="shared" si="3"/>
        <v>2016-S.Tolzien</v>
      </c>
    </row>
    <row r="203" spans="1:25" x14ac:dyDescent="0.2">
      <c r="A203" s="5">
        <v>12163</v>
      </c>
      <c r="B203" s="5">
        <v>2015</v>
      </c>
      <c r="C203" s="5" t="s">
        <v>121</v>
      </c>
      <c r="D203" s="5" t="s">
        <v>412</v>
      </c>
      <c r="E203" s="5">
        <v>26</v>
      </c>
      <c r="F203" s="5" t="s">
        <v>33</v>
      </c>
      <c r="G203" s="5" t="s">
        <v>4</v>
      </c>
      <c r="H203" s="5" t="s">
        <v>315</v>
      </c>
      <c r="I203" s="5" t="s">
        <v>315</v>
      </c>
      <c r="J203" s="5">
        <v>7</v>
      </c>
      <c r="K203" s="5">
        <v>7</v>
      </c>
      <c r="L203" s="5">
        <v>4</v>
      </c>
      <c r="M203" s="5">
        <v>0.56999999999999995</v>
      </c>
      <c r="N203" s="5">
        <v>9.1199999999999992</v>
      </c>
      <c r="O203" s="5">
        <v>4</v>
      </c>
      <c r="P203" s="5">
        <v>0.56999999999999995</v>
      </c>
      <c r="Q203" s="5">
        <v>9.1199999999999992</v>
      </c>
      <c r="R203" s="5">
        <v>4</v>
      </c>
      <c r="S203" s="5">
        <v>14.6666667</v>
      </c>
      <c r="T203" s="5">
        <v>16</v>
      </c>
      <c r="U203" s="5">
        <v>16</v>
      </c>
      <c r="V203" s="5">
        <v>16</v>
      </c>
      <c r="W203" s="5">
        <v>16</v>
      </c>
      <c r="X203" s="5"/>
      <c r="Y203" t="str">
        <f t="shared" si="3"/>
        <v>2015-A.Luck</v>
      </c>
    </row>
    <row r="204" spans="1:25" x14ac:dyDescent="0.2">
      <c r="A204" s="5">
        <v>18164</v>
      </c>
      <c r="B204" s="5">
        <v>2015</v>
      </c>
      <c r="C204" s="5" t="s">
        <v>285</v>
      </c>
      <c r="D204" s="5" t="s">
        <v>413</v>
      </c>
      <c r="E204" s="5">
        <v>27</v>
      </c>
      <c r="F204" s="5" t="s">
        <v>33</v>
      </c>
      <c r="G204" s="5" t="s">
        <v>4</v>
      </c>
      <c r="H204" s="5" t="s">
        <v>315</v>
      </c>
      <c r="I204" s="5" t="s">
        <v>315</v>
      </c>
      <c r="J204" s="5">
        <v>1</v>
      </c>
      <c r="K204" s="5">
        <v>1</v>
      </c>
      <c r="L204" s="5">
        <v>1</v>
      </c>
      <c r="M204" s="5">
        <v>1</v>
      </c>
      <c r="N204" s="5">
        <v>16</v>
      </c>
      <c r="O204" s="5">
        <v>1</v>
      </c>
      <c r="P204" s="5">
        <v>1</v>
      </c>
      <c r="Q204" s="5">
        <v>16</v>
      </c>
      <c r="R204" s="5">
        <v>5</v>
      </c>
      <c r="S204" s="5">
        <v>5.3333333300000003</v>
      </c>
      <c r="T204" s="5">
        <v>16</v>
      </c>
      <c r="U204" s="5">
        <v>16</v>
      </c>
      <c r="V204" s="5">
        <v>1</v>
      </c>
      <c r="W204" s="5">
        <v>1</v>
      </c>
      <c r="X204" s="5"/>
      <c r="Y204" t="str">
        <f t="shared" si="3"/>
        <v>2015-J.Freeman</v>
      </c>
    </row>
    <row r="205" spans="1:25" x14ac:dyDescent="0.2">
      <c r="A205" s="5">
        <v>18168</v>
      </c>
      <c r="B205" s="5">
        <v>2015</v>
      </c>
      <c r="C205" s="5" t="s">
        <v>141</v>
      </c>
      <c r="D205" s="5" t="s">
        <v>414</v>
      </c>
      <c r="E205" s="5">
        <v>40</v>
      </c>
      <c r="F205" s="5" t="s">
        <v>33</v>
      </c>
      <c r="G205" s="5" t="s">
        <v>4</v>
      </c>
      <c r="H205" s="5" t="s">
        <v>315</v>
      </c>
      <c r="I205" s="5" t="s">
        <v>315</v>
      </c>
      <c r="J205" s="5">
        <v>8</v>
      </c>
      <c r="K205" s="5">
        <v>8</v>
      </c>
      <c r="L205" s="5">
        <v>4</v>
      </c>
      <c r="M205" s="5">
        <v>0.5</v>
      </c>
      <c r="N205" s="5">
        <v>8</v>
      </c>
      <c r="O205" s="5">
        <v>4</v>
      </c>
      <c r="P205" s="5">
        <v>0.5</v>
      </c>
      <c r="Q205" s="5">
        <v>8</v>
      </c>
      <c r="R205" s="5">
        <v>17</v>
      </c>
      <c r="S205" s="5">
        <v>1.3333333300000001</v>
      </c>
      <c r="T205" s="5">
        <v>4</v>
      </c>
      <c r="U205" s="5">
        <v>4</v>
      </c>
      <c r="V205" s="5">
        <v>4</v>
      </c>
      <c r="W205" s="5">
        <v>0</v>
      </c>
      <c r="X205" s="5">
        <v>1</v>
      </c>
      <c r="Y205" t="str">
        <f t="shared" ref="Y205:Y268" si="4">TRIM(CONCATENATE((B205),"-",LEFT(C205,1),".",RIGHT(C205,LEN(C205)-FIND(" ",C205))))</f>
        <v>2015-M.Hasselbeck</v>
      </c>
    </row>
    <row r="206" spans="1:25" x14ac:dyDescent="0.2">
      <c r="A206" s="5">
        <v>18170</v>
      </c>
      <c r="B206" s="5">
        <v>2015</v>
      </c>
      <c r="C206" s="5" t="s">
        <v>286</v>
      </c>
      <c r="D206" s="5" t="s">
        <v>415</v>
      </c>
      <c r="E206" s="5">
        <v>26</v>
      </c>
      <c r="F206" s="5" t="s">
        <v>33</v>
      </c>
      <c r="G206" s="5" t="s">
        <v>4</v>
      </c>
      <c r="H206" s="5" t="s">
        <v>315</v>
      </c>
      <c r="I206" s="5" t="s">
        <v>315</v>
      </c>
      <c r="J206" s="5">
        <v>1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2</v>
      </c>
      <c r="S206" s="5">
        <v>-2</v>
      </c>
      <c r="T206" s="5">
        <v>5.28</v>
      </c>
      <c r="U206" s="5">
        <v>5.28</v>
      </c>
      <c r="V206" s="5">
        <v>3</v>
      </c>
      <c r="W206" s="5">
        <v>2</v>
      </c>
      <c r="X206" s="5"/>
      <c r="Y206" t="str">
        <f t="shared" si="4"/>
        <v>2015-R.Lindley</v>
      </c>
    </row>
    <row r="207" spans="1:25" x14ac:dyDescent="0.2">
      <c r="A207" s="5">
        <v>4302</v>
      </c>
      <c r="B207" s="5">
        <v>2020</v>
      </c>
      <c r="C207" s="5" t="s">
        <v>416</v>
      </c>
      <c r="D207" s="5" t="s">
        <v>417</v>
      </c>
      <c r="E207" s="5">
        <v>24</v>
      </c>
      <c r="F207" s="5" t="s">
        <v>56</v>
      </c>
      <c r="G207" s="5" t="s">
        <v>4</v>
      </c>
      <c r="H207" s="5" t="s">
        <v>315</v>
      </c>
      <c r="I207" s="5" t="s">
        <v>315</v>
      </c>
      <c r="J207" s="5">
        <v>9</v>
      </c>
      <c r="K207" s="5">
        <v>8</v>
      </c>
      <c r="L207" s="5">
        <v>6</v>
      </c>
      <c r="M207" s="5">
        <v>0.67</v>
      </c>
      <c r="N207" s="5">
        <v>10.72</v>
      </c>
      <c r="O207" s="5">
        <v>6</v>
      </c>
      <c r="P207" s="5">
        <v>0.67</v>
      </c>
      <c r="Q207" s="5">
        <v>10.72</v>
      </c>
      <c r="R207" s="5">
        <v>2</v>
      </c>
      <c r="S207" s="5">
        <v>10</v>
      </c>
      <c r="T207" s="5">
        <v>11.36</v>
      </c>
      <c r="U207" s="5">
        <v>11.36</v>
      </c>
      <c r="V207" s="5">
        <v>14</v>
      </c>
      <c r="W207" s="5">
        <v>12</v>
      </c>
      <c r="X207" s="5">
        <v>1</v>
      </c>
      <c r="Y207" t="str">
        <f t="shared" si="4"/>
        <v>2020-G.Minshew II</v>
      </c>
    </row>
    <row r="208" spans="1:25" x14ac:dyDescent="0.2">
      <c r="A208" s="5">
        <v>4304</v>
      </c>
      <c r="B208" s="5">
        <v>2020</v>
      </c>
      <c r="C208" s="5" t="s">
        <v>77</v>
      </c>
      <c r="D208" s="5" t="s">
        <v>418</v>
      </c>
      <c r="E208" s="5">
        <v>24</v>
      </c>
      <c r="F208" s="5" t="s">
        <v>56</v>
      </c>
      <c r="G208" s="5" t="s">
        <v>4</v>
      </c>
      <c r="H208" s="5" t="s">
        <v>315</v>
      </c>
      <c r="I208" s="5" t="s">
        <v>315</v>
      </c>
      <c r="J208" s="5">
        <v>3</v>
      </c>
      <c r="K208" s="5">
        <v>3</v>
      </c>
      <c r="L208" s="5">
        <v>1</v>
      </c>
      <c r="M208" s="5">
        <v>0.33</v>
      </c>
      <c r="N208" s="5">
        <v>5.28</v>
      </c>
      <c r="O208" s="5">
        <v>1</v>
      </c>
      <c r="P208" s="5">
        <v>0.33</v>
      </c>
      <c r="Q208" s="5">
        <v>5.28</v>
      </c>
      <c r="R208" s="5">
        <v>1</v>
      </c>
      <c r="S208" s="5">
        <v>1</v>
      </c>
      <c r="T208" s="5">
        <v>0</v>
      </c>
      <c r="U208" s="5">
        <v>0</v>
      </c>
      <c r="V208" s="5">
        <v>0</v>
      </c>
      <c r="W208" s="5">
        <v>0</v>
      </c>
      <c r="X208" s="5"/>
      <c r="Y208" t="str">
        <f t="shared" si="4"/>
        <v>2020-J.Luton</v>
      </c>
    </row>
    <row r="209" spans="1:25" x14ac:dyDescent="0.2">
      <c r="A209" s="5">
        <v>4324</v>
      </c>
      <c r="B209" s="5">
        <v>2020</v>
      </c>
      <c r="C209" s="5" t="s">
        <v>71</v>
      </c>
      <c r="D209" s="5" t="s">
        <v>319</v>
      </c>
      <c r="E209" s="5">
        <v>31</v>
      </c>
      <c r="F209" s="5" t="s">
        <v>56</v>
      </c>
      <c r="G209" s="5" t="s">
        <v>4</v>
      </c>
      <c r="H209" s="5" t="s">
        <v>315</v>
      </c>
      <c r="I209" s="5" t="s">
        <v>315</v>
      </c>
      <c r="J209" s="5">
        <v>5</v>
      </c>
      <c r="K209" s="5">
        <v>5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7</v>
      </c>
      <c r="S209" s="5">
        <v>0.66666667000000002</v>
      </c>
      <c r="T209" s="5">
        <v>0</v>
      </c>
      <c r="U209" s="5">
        <v>0</v>
      </c>
      <c r="V209" s="5">
        <v>2</v>
      </c>
      <c r="W209" s="5">
        <v>0</v>
      </c>
      <c r="X209" s="5"/>
      <c r="Y209" t="str">
        <f t="shared" si="4"/>
        <v>2020-M.Glennon</v>
      </c>
    </row>
    <row r="210" spans="1:25" x14ac:dyDescent="0.2">
      <c r="A210" s="5">
        <v>4355</v>
      </c>
      <c r="B210" s="5">
        <v>2019</v>
      </c>
      <c r="C210" s="5" t="s">
        <v>416</v>
      </c>
      <c r="D210" s="5" t="s">
        <v>417</v>
      </c>
      <c r="E210" s="5">
        <v>23</v>
      </c>
      <c r="F210" s="5" t="s">
        <v>56</v>
      </c>
      <c r="G210" s="5" t="s">
        <v>4</v>
      </c>
      <c r="H210" s="5" t="s">
        <v>315</v>
      </c>
      <c r="I210" s="5" t="s">
        <v>315</v>
      </c>
      <c r="J210" s="5">
        <v>14</v>
      </c>
      <c r="K210" s="5">
        <v>12</v>
      </c>
      <c r="L210" s="5">
        <v>10</v>
      </c>
      <c r="M210" s="5">
        <v>0.71</v>
      </c>
      <c r="N210" s="5">
        <v>11.36</v>
      </c>
      <c r="O210" s="5">
        <v>10</v>
      </c>
      <c r="P210" s="5">
        <v>0.71</v>
      </c>
      <c r="Q210" s="5">
        <v>11.36</v>
      </c>
      <c r="R210" s="5">
        <v>1</v>
      </c>
      <c r="S210" s="5">
        <v>10</v>
      </c>
      <c r="T210" s="5">
        <v>0</v>
      </c>
      <c r="U210" s="5">
        <v>0</v>
      </c>
      <c r="V210" s="5">
        <v>0</v>
      </c>
      <c r="W210" s="5">
        <v>0</v>
      </c>
      <c r="X210" s="5">
        <v>1</v>
      </c>
      <c r="Y210" t="str">
        <f t="shared" si="4"/>
        <v>2019-G.Minshew II</v>
      </c>
    </row>
    <row r="211" spans="1:25" x14ac:dyDescent="0.2">
      <c r="A211" s="5">
        <v>1777</v>
      </c>
      <c r="B211" s="5">
        <v>2019</v>
      </c>
      <c r="C211" s="5" t="s">
        <v>354</v>
      </c>
      <c r="D211" s="5" t="s">
        <v>355</v>
      </c>
      <c r="E211" s="5">
        <v>30</v>
      </c>
      <c r="F211" s="5" t="s">
        <v>56</v>
      </c>
      <c r="G211" s="5" t="s">
        <v>358</v>
      </c>
      <c r="H211" s="5" t="s">
        <v>315</v>
      </c>
      <c r="I211" s="5" t="s">
        <v>315</v>
      </c>
      <c r="J211" s="5">
        <v>4</v>
      </c>
      <c r="K211" s="5">
        <v>4</v>
      </c>
      <c r="L211" s="5">
        <v>2</v>
      </c>
      <c r="M211" s="5">
        <v>0.5</v>
      </c>
      <c r="N211" s="5">
        <v>8</v>
      </c>
      <c r="O211" s="5">
        <v>2</v>
      </c>
      <c r="P211" s="5">
        <v>0.5</v>
      </c>
      <c r="Q211" s="5">
        <v>8</v>
      </c>
      <c r="R211" s="5">
        <v>8</v>
      </c>
      <c r="S211" s="5">
        <v>2.3333333299999999</v>
      </c>
      <c r="T211" s="5">
        <v>12.8</v>
      </c>
      <c r="U211" s="5">
        <v>12.8</v>
      </c>
      <c r="V211" s="5">
        <v>5</v>
      </c>
      <c r="W211" s="5">
        <v>5</v>
      </c>
      <c r="X211" s="5"/>
      <c r="Y211" t="str">
        <f t="shared" si="4"/>
        <v>2019-N.Foles</v>
      </c>
    </row>
    <row r="212" spans="1:25" x14ac:dyDescent="0.2">
      <c r="A212" s="5">
        <v>10239</v>
      </c>
      <c r="B212" s="5">
        <v>2018</v>
      </c>
      <c r="C212" s="5" t="s">
        <v>122</v>
      </c>
      <c r="D212" s="5" t="s">
        <v>419</v>
      </c>
      <c r="E212" s="5">
        <v>26</v>
      </c>
      <c r="F212" s="5" t="s">
        <v>56</v>
      </c>
      <c r="G212" s="5" t="s">
        <v>4</v>
      </c>
      <c r="H212" s="5" t="s">
        <v>315</v>
      </c>
      <c r="I212" s="5" t="s">
        <v>315</v>
      </c>
      <c r="J212" s="5">
        <v>13</v>
      </c>
      <c r="K212" s="5">
        <v>12</v>
      </c>
      <c r="L212" s="5">
        <v>6</v>
      </c>
      <c r="M212" s="5">
        <v>0.46</v>
      </c>
      <c r="N212" s="5">
        <v>7.36</v>
      </c>
      <c r="O212" s="5">
        <v>6</v>
      </c>
      <c r="P212" s="5">
        <v>0.46</v>
      </c>
      <c r="Q212" s="5">
        <v>7.36</v>
      </c>
      <c r="R212" s="5">
        <v>5</v>
      </c>
      <c r="S212" s="5">
        <v>12.3333333</v>
      </c>
      <c r="T212" s="5">
        <v>12.96</v>
      </c>
      <c r="U212" s="5">
        <v>12.96</v>
      </c>
      <c r="V212" s="5">
        <v>16</v>
      </c>
      <c r="W212" s="5">
        <v>16</v>
      </c>
      <c r="X212" s="5">
        <v>1</v>
      </c>
      <c r="Y212" t="str">
        <f t="shared" si="4"/>
        <v>2018-B.Bortles</v>
      </c>
    </row>
    <row r="213" spans="1:25" x14ac:dyDescent="0.2">
      <c r="A213" s="5">
        <v>12211</v>
      </c>
      <c r="B213" s="5">
        <v>2018</v>
      </c>
      <c r="C213" s="5" t="s">
        <v>124</v>
      </c>
      <c r="D213" s="5" t="s">
        <v>373</v>
      </c>
      <c r="E213" s="5">
        <v>25</v>
      </c>
      <c r="F213" s="5" t="s">
        <v>56</v>
      </c>
      <c r="G213" s="5" t="s">
        <v>4</v>
      </c>
      <c r="H213" s="5" t="s">
        <v>315</v>
      </c>
      <c r="I213" s="5" t="s">
        <v>315</v>
      </c>
      <c r="J213" s="5">
        <v>5</v>
      </c>
      <c r="K213" s="5">
        <v>4</v>
      </c>
      <c r="L213" s="5">
        <v>2</v>
      </c>
      <c r="M213" s="5">
        <v>0.4</v>
      </c>
      <c r="N213" s="5">
        <v>6.4</v>
      </c>
      <c r="O213" s="5">
        <v>2</v>
      </c>
      <c r="P213" s="5">
        <v>0.4</v>
      </c>
      <c r="Q213" s="5">
        <v>6.4</v>
      </c>
      <c r="R213" s="5">
        <v>3</v>
      </c>
      <c r="S213" s="5">
        <v>1.5</v>
      </c>
      <c r="T213" s="5">
        <v>0</v>
      </c>
      <c r="U213" s="5">
        <v>0</v>
      </c>
      <c r="V213" s="5">
        <v>3</v>
      </c>
      <c r="W213" s="5">
        <v>0</v>
      </c>
      <c r="X213" s="5"/>
      <c r="Y213" t="str">
        <f t="shared" si="4"/>
        <v>2018-C.Kessler</v>
      </c>
    </row>
    <row r="214" spans="1:25" x14ac:dyDescent="0.2">
      <c r="A214" s="5">
        <v>10240</v>
      </c>
      <c r="B214" s="5">
        <v>2017</v>
      </c>
      <c r="C214" s="5" t="s">
        <v>122</v>
      </c>
      <c r="D214" s="5" t="s">
        <v>419</v>
      </c>
      <c r="E214" s="5">
        <v>25</v>
      </c>
      <c r="F214" s="5" t="s">
        <v>56</v>
      </c>
      <c r="G214" s="5" t="s">
        <v>4</v>
      </c>
      <c r="H214" s="5" t="s">
        <v>315</v>
      </c>
      <c r="I214" s="5" t="s">
        <v>315</v>
      </c>
      <c r="J214" s="5">
        <v>16</v>
      </c>
      <c r="K214" s="5">
        <v>16</v>
      </c>
      <c r="L214" s="5">
        <v>13</v>
      </c>
      <c r="M214" s="5">
        <v>0.81</v>
      </c>
      <c r="N214" s="5">
        <v>12.96</v>
      </c>
      <c r="O214" s="5">
        <v>13</v>
      </c>
      <c r="P214" s="5">
        <v>0.81</v>
      </c>
      <c r="Q214" s="5">
        <v>12.96</v>
      </c>
      <c r="R214" s="5">
        <v>4</v>
      </c>
      <c r="S214" s="5">
        <v>9.6666666699999997</v>
      </c>
      <c r="T214" s="5">
        <v>9.92</v>
      </c>
      <c r="U214" s="5">
        <v>9.92</v>
      </c>
      <c r="V214" s="5">
        <v>16</v>
      </c>
      <c r="W214" s="5">
        <v>16</v>
      </c>
      <c r="X214" s="5">
        <v>1</v>
      </c>
      <c r="Y214" t="str">
        <f t="shared" si="4"/>
        <v>2017-B.Bortles</v>
      </c>
    </row>
    <row r="215" spans="1:25" x14ac:dyDescent="0.2">
      <c r="A215" s="5">
        <v>4555</v>
      </c>
      <c r="B215" s="5">
        <v>2017</v>
      </c>
      <c r="C215" s="5" t="s">
        <v>91</v>
      </c>
      <c r="D215" s="5" t="s">
        <v>420</v>
      </c>
      <c r="E215" s="5">
        <v>32</v>
      </c>
      <c r="F215" s="5" t="s">
        <v>56</v>
      </c>
      <c r="G215" s="5" t="s">
        <v>4</v>
      </c>
      <c r="H215" s="5" t="s">
        <v>315</v>
      </c>
      <c r="I215" s="5" t="s">
        <v>315</v>
      </c>
      <c r="J215" s="5">
        <v>2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9</v>
      </c>
      <c r="S215" s="5">
        <v>2.3333333299999999</v>
      </c>
      <c r="T215" s="5">
        <v>0</v>
      </c>
      <c r="U215" s="5">
        <v>0</v>
      </c>
      <c r="V215" s="5">
        <v>1</v>
      </c>
      <c r="W215" s="5">
        <v>0</v>
      </c>
      <c r="X215" s="5"/>
      <c r="Y215" t="str">
        <f t="shared" si="4"/>
        <v>2017-C.Henne</v>
      </c>
    </row>
    <row r="216" spans="1:25" x14ac:dyDescent="0.2">
      <c r="A216" s="5">
        <v>10241</v>
      </c>
      <c r="B216" s="5">
        <v>2016</v>
      </c>
      <c r="C216" s="5" t="s">
        <v>122</v>
      </c>
      <c r="D216" s="5" t="s">
        <v>419</v>
      </c>
      <c r="E216" s="5">
        <v>24</v>
      </c>
      <c r="F216" s="5" t="s">
        <v>56</v>
      </c>
      <c r="G216" s="5" t="s">
        <v>4</v>
      </c>
      <c r="H216" s="5" t="s">
        <v>315</v>
      </c>
      <c r="I216" s="5" t="s">
        <v>315</v>
      </c>
      <c r="J216" s="5">
        <v>16</v>
      </c>
      <c r="K216" s="5">
        <v>16</v>
      </c>
      <c r="L216" s="5">
        <v>10</v>
      </c>
      <c r="M216" s="5">
        <v>0.62</v>
      </c>
      <c r="N216" s="5">
        <v>9.92</v>
      </c>
      <c r="O216" s="5">
        <v>10</v>
      </c>
      <c r="P216" s="5">
        <v>0.62</v>
      </c>
      <c r="Q216" s="5">
        <v>9.92</v>
      </c>
      <c r="R216" s="5">
        <v>3</v>
      </c>
      <c r="S216" s="5">
        <v>9.5</v>
      </c>
      <c r="T216" s="5">
        <v>14.08</v>
      </c>
      <c r="U216" s="5">
        <v>14.08</v>
      </c>
      <c r="V216" s="5">
        <v>16</v>
      </c>
      <c r="W216" s="5">
        <v>16</v>
      </c>
      <c r="X216" s="5">
        <v>1</v>
      </c>
      <c r="Y216" t="str">
        <f t="shared" si="4"/>
        <v>2016-B.Bortles</v>
      </c>
    </row>
    <row r="217" spans="1:25" x14ac:dyDescent="0.2">
      <c r="A217" s="5">
        <v>4558</v>
      </c>
      <c r="B217" s="5">
        <v>2016</v>
      </c>
      <c r="C217" s="5" t="s">
        <v>91</v>
      </c>
      <c r="D217" s="5" t="s">
        <v>420</v>
      </c>
      <c r="E217" s="5">
        <v>31</v>
      </c>
      <c r="F217" s="5" t="s">
        <v>56</v>
      </c>
      <c r="G217" s="5" t="s">
        <v>4</v>
      </c>
      <c r="H217" s="5" t="s">
        <v>315</v>
      </c>
      <c r="I217" s="5" t="s">
        <v>315</v>
      </c>
      <c r="J217" s="5">
        <v>1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8</v>
      </c>
      <c r="S217" s="5">
        <v>3.6666666700000001</v>
      </c>
      <c r="T217" s="5">
        <v>5.28</v>
      </c>
      <c r="U217" s="5">
        <v>5.28</v>
      </c>
      <c r="V217" s="5">
        <v>3</v>
      </c>
      <c r="W217" s="5">
        <v>3</v>
      </c>
      <c r="X217" s="5"/>
      <c r="Y217" t="str">
        <f t="shared" si="4"/>
        <v>2016-C.Henne</v>
      </c>
    </row>
    <row r="218" spans="1:25" x14ac:dyDescent="0.2">
      <c r="A218" s="5">
        <v>10242</v>
      </c>
      <c r="B218" s="5">
        <v>2015</v>
      </c>
      <c r="C218" s="5" t="s">
        <v>122</v>
      </c>
      <c r="D218" s="5" t="s">
        <v>419</v>
      </c>
      <c r="E218" s="5">
        <v>23</v>
      </c>
      <c r="F218" s="5" t="s">
        <v>56</v>
      </c>
      <c r="G218" s="5" t="s">
        <v>4</v>
      </c>
      <c r="H218" s="5" t="s">
        <v>315</v>
      </c>
      <c r="I218" s="5" t="s">
        <v>315</v>
      </c>
      <c r="J218" s="5">
        <v>16</v>
      </c>
      <c r="K218" s="5">
        <v>16</v>
      </c>
      <c r="L218" s="5">
        <v>14</v>
      </c>
      <c r="M218" s="5">
        <v>0.88</v>
      </c>
      <c r="N218" s="5">
        <v>14.08</v>
      </c>
      <c r="O218" s="5">
        <v>14</v>
      </c>
      <c r="P218" s="5">
        <v>0.88</v>
      </c>
      <c r="Q218" s="5">
        <v>14.08</v>
      </c>
      <c r="R218" s="5">
        <v>2</v>
      </c>
      <c r="S218" s="5">
        <v>5</v>
      </c>
      <c r="T218" s="5">
        <v>5.76</v>
      </c>
      <c r="U218" s="5">
        <v>5.76</v>
      </c>
      <c r="V218" s="5">
        <v>14</v>
      </c>
      <c r="W218" s="5">
        <v>13</v>
      </c>
      <c r="X218" s="5">
        <v>1</v>
      </c>
      <c r="Y218" t="str">
        <f t="shared" si="4"/>
        <v>2015-B.Bortles</v>
      </c>
    </row>
    <row r="219" spans="1:25" x14ac:dyDescent="0.2">
      <c r="A219" s="5">
        <v>4576</v>
      </c>
      <c r="B219" s="5">
        <v>2020</v>
      </c>
      <c r="C219" s="5" t="s">
        <v>91</v>
      </c>
      <c r="D219" s="5" t="s">
        <v>420</v>
      </c>
      <c r="E219" s="5">
        <v>35</v>
      </c>
      <c r="F219" s="5" t="s">
        <v>421</v>
      </c>
      <c r="G219" s="5" t="s">
        <v>4</v>
      </c>
      <c r="H219" s="5" t="s">
        <v>315</v>
      </c>
      <c r="I219" s="5" t="s">
        <v>315</v>
      </c>
      <c r="J219" s="5">
        <v>3</v>
      </c>
      <c r="K219" s="5">
        <v>1</v>
      </c>
      <c r="L219" s="5">
        <v>1</v>
      </c>
      <c r="M219" s="5">
        <v>0.33</v>
      </c>
      <c r="N219" s="5">
        <v>5.28</v>
      </c>
      <c r="O219" s="5">
        <v>1</v>
      </c>
      <c r="P219" s="5">
        <v>0.33</v>
      </c>
      <c r="Q219" s="5">
        <v>5.28</v>
      </c>
      <c r="R219" s="5">
        <v>11</v>
      </c>
      <c r="S219" s="5">
        <v>0</v>
      </c>
      <c r="T219" s="5">
        <v>0</v>
      </c>
      <c r="U219" s="5">
        <v>0</v>
      </c>
      <c r="V219" s="5">
        <v>1</v>
      </c>
      <c r="W219" s="5">
        <v>0</v>
      </c>
      <c r="X219" s="5"/>
      <c r="Y219" t="str">
        <f t="shared" si="4"/>
        <v>2020-C.Henne</v>
      </c>
    </row>
    <row r="220" spans="1:25" x14ac:dyDescent="0.2">
      <c r="A220" s="5">
        <v>4613</v>
      </c>
      <c r="B220" s="5">
        <v>2020</v>
      </c>
      <c r="C220" s="5" t="s">
        <v>12</v>
      </c>
      <c r="D220" s="5" t="s">
        <v>422</v>
      </c>
      <c r="E220" s="5">
        <v>25</v>
      </c>
      <c r="F220" s="5" t="s">
        <v>421</v>
      </c>
      <c r="G220" s="5" t="s">
        <v>4</v>
      </c>
      <c r="H220" s="5" t="s">
        <v>315</v>
      </c>
      <c r="I220" s="5" t="s">
        <v>315</v>
      </c>
      <c r="J220" s="5">
        <v>15</v>
      </c>
      <c r="K220" s="5">
        <v>15</v>
      </c>
      <c r="L220" s="5">
        <v>17</v>
      </c>
      <c r="M220" s="5">
        <v>1.1299999999999999</v>
      </c>
      <c r="N220" s="5">
        <v>18.079999999999998</v>
      </c>
      <c r="O220" s="5">
        <v>17</v>
      </c>
      <c r="P220" s="5">
        <v>1.1299999999999999</v>
      </c>
      <c r="Q220" s="5">
        <v>18.079999999999998</v>
      </c>
      <c r="R220" s="5">
        <v>4</v>
      </c>
      <c r="S220" s="5">
        <v>13.3333333</v>
      </c>
      <c r="T220" s="5">
        <v>19.36</v>
      </c>
      <c r="U220" s="5">
        <v>19.36</v>
      </c>
      <c r="V220" s="5">
        <v>14</v>
      </c>
      <c r="W220" s="5">
        <v>14</v>
      </c>
      <c r="X220" s="5">
        <v>1</v>
      </c>
      <c r="Y220" t="str">
        <f t="shared" si="4"/>
        <v>2020-P.Mahomes</v>
      </c>
    </row>
    <row r="221" spans="1:25" x14ac:dyDescent="0.2">
      <c r="A221" s="5">
        <v>10126</v>
      </c>
      <c r="B221" s="5">
        <v>2019</v>
      </c>
      <c r="C221" s="5" t="s">
        <v>119</v>
      </c>
      <c r="D221" s="5" t="s">
        <v>423</v>
      </c>
      <c r="E221" s="5">
        <v>35</v>
      </c>
      <c r="F221" s="5" t="s">
        <v>421</v>
      </c>
      <c r="G221" s="5" t="s">
        <v>4</v>
      </c>
      <c r="H221" s="5" t="s">
        <v>315</v>
      </c>
      <c r="I221" s="5" t="s">
        <v>315</v>
      </c>
      <c r="J221" s="5">
        <v>6</v>
      </c>
      <c r="K221" s="5">
        <v>2</v>
      </c>
      <c r="L221" s="5">
        <v>2</v>
      </c>
      <c r="M221" s="5">
        <v>0.33</v>
      </c>
      <c r="N221" s="5">
        <v>5.28</v>
      </c>
      <c r="O221" s="5">
        <v>2</v>
      </c>
      <c r="P221" s="5">
        <v>0.33</v>
      </c>
      <c r="Q221" s="5">
        <v>5.28</v>
      </c>
      <c r="R221" s="5">
        <v>11</v>
      </c>
      <c r="S221" s="5">
        <v>1.3333333300000001</v>
      </c>
      <c r="T221" s="5">
        <v>8</v>
      </c>
      <c r="U221" s="5">
        <v>8</v>
      </c>
      <c r="V221" s="5">
        <v>4</v>
      </c>
      <c r="W221" s="5">
        <v>2</v>
      </c>
      <c r="X221" s="5"/>
      <c r="Y221" t="str">
        <f t="shared" si="4"/>
        <v>2019-M.Moore</v>
      </c>
    </row>
    <row r="222" spans="1:25" x14ac:dyDescent="0.2">
      <c r="A222" s="5">
        <v>4662</v>
      </c>
      <c r="B222" s="5">
        <v>2019</v>
      </c>
      <c r="C222" s="5" t="s">
        <v>12</v>
      </c>
      <c r="D222" s="5" t="s">
        <v>422</v>
      </c>
      <c r="E222" s="5">
        <v>24</v>
      </c>
      <c r="F222" s="5" t="s">
        <v>421</v>
      </c>
      <c r="G222" s="5" t="s">
        <v>4</v>
      </c>
      <c r="H222" s="5" t="s">
        <v>315</v>
      </c>
      <c r="I222" s="5" t="s">
        <v>315</v>
      </c>
      <c r="J222" s="5">
        <v>14</v>
      </c>
      <c r="K222" s="5">
        <v>14</v>
      </c>
      <c r="L222" s="5">
        <v>17</v>
      </c>
      <c r="M222" s="5">
        <v>1.21</v>
      </c>
      <c r="N222" s="5">
        <v>19.36</v>
      </c>
      <c r="O222" s="5">
        <v>17</v>
      </c>
      <c r="P222" s="5">
        <v>1.21</v>
      </c>
      <c r="Q222" s="5">
        <v>19.36</v>
      </c>
      <c r="R222" s="5">
        <v>3</v>
      </c>
      <c r="S222" s="5">
        <v>11.5</v>
      </c>
      <c r="T222" s="5">
        <v>22.08</v>
      </c>
      <c r="U222" s="5">
        <v>22.08</v>
      </c>
      <c r="V222" s="5">
        <v>16</v>
      </c>
      <c r="W222" s="5">
        <v>16</v>
      </c>
      <c r="X222" s="5">
        <v>1</v>
      </c>
      <c r="Y222" t="str">
        <f t="shared" si="4"/>
        <v>2019-P.Mahomes</v>
      </c>
    </row>
    <row r="223" spans="1:25" x14ac:dyDescent="0.2">
      <c r="A223" s="5">
        <v>4678</v>
      </c>
      <c r="B223" s="5">
        <v>2018</v>
      </c>
      <c r="C223" s="5" t="s">
        <v>91</v>
      </c>
      <c r="D223" s="5" t="s">
        <v>420</v>
      </c>
      <c r="E223" s="5">
        <v>33</v>
      </c>
      <c r="F223" s="5" t="s">
        <v>421</v>
      </c>
      <c r="G223" s="5" t="s">
        <v>4</v>
      </c>
      <c r="H223" s="5" t="s">
        <v>315</v>
      </c>
      <c r="I223" s="5" t="s">
        <v>315</v>
      </c>
      <c r="J223" s="5">
        <v>1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10</v>
      </c>
      <c r="S223" s="5">
        <v>0.33333332999999998</v>
      </c>
      <c r="T223" s="5">
        <v>0</v>
      </c>
      <c r="U223" s="5">
        <v>0</v>
      </c>
      <c r="V223" s="5">
        <v>2</v>
      </c>
      <c r="W223" s="5">
        <v>0</v>
      </c>
      <c r="X223" s="5"/>
      <c r="Y223" t="str">
        <f t="shared" si="4"/>
        <v>2018-C.Henne</v>
      </c>
    </row>
    <row r="224" spans="1:25" x14ac:dyDescent="0.2">
      <c r="A224" s="5">
        <v>4695</v>
      </c>
      <c r="B224" s="5">
        <v>2018</v>
      </c>
      <c r="C224" s="5" t="s">
        <v>12</v>
      </c>
      <c r="D224" s="5" t="s">
        <v>422</v>
      </c>
      <c r="E224" s="5">
        <v>23</v>
      </c>
      <c r="F224" s="5" t="s">
        <v>421</v>
      </c>
      <c r="G224" s="5" t="s">
        <v>4</v>
      </c>
      <c r="H224" s="5" t="s">
        <v>315</v>
      </c>
      <c r="I224" s="5" t="s">
        <v>315</v>
      </c>
      <c r="J224" s="5">
        <v>16</v>
      </c>
      <c r="K224" s="5">
        <v>16</v>
      </c>
      <c r="L224" s="5">
        <v>22</v>
      </c>
      <c r="M224" s="5">
        <v>1.38</v>
      </c>
      <c r="N224" s="5">
        <v>22.08</v>
      </c>
      <c r="O224" s="5">
        <v>22</v>
      </c>
      <c r="P224" s="5">
        <v>1.38</v>
      </c>
      <c r="Q224" s="5">
        <v>22.08</v>
      </c>
      <c r="R224" s="5">
        <v>2</v>
      </c>
      <c r="S224" s="5">
        <v>1</v>
      </c>
      <c r="T224" s="5">
        <v>16</v>
      </c>
      <c r="U224" s="5">
        <v>16</v>
      </c>
      <c r="V224" s="5">
        <v>1</v>
      </c>
      <c r="W224" s="5">
        <v>1</v>
      </c>
      <c r="X224" s="5">
        <v>1</v>
      </c>
      <c r="Y224" t="str">
        <f t="shared" si="4"/>
        <v>2018-P.Mahomes</v>
      </c>
    </row>
    <row r="225" spans="1:25" x14ac:dyDescent="0.2">
      <c r="A225" s="5">
        <v>9090</v>
      </c>
      <c r="B225" s="5">
        <v>2017</v>
      </c>
      <c r="C225" s="5" t="s">
        <v>67</v>
      </c>
      <c r="D225" s="5" t="s">
        <v>424</v>
      </c>
      <c r="E225" s="5">
        <v>33</v>
      </c>
      <c r="F225" s="5" t="s">
        <v>421</v>
      </c>
      <c r="G225" s="5" t="s">
        <v>4</v>
      </c>
      <c r="H225" s="5" t="s">
        <v>315</v>
      </c>
      <c r="I225" s="5" t="s">
        <v>315</v>
      </c>
      <c r="J225" s="5">
        <v>15</v>
      </c>
      <c r="K225" s="5">
        <v>15</v>
      </c>
      <c r="L225" s="5">
        <v>17</v>
      </c>
      <c r="M225" s="5">
        <v>1.1299999999999999</v>
      </c>
      <c r="N225" s="5">
        <v>18.079999999999998</v>
      </c>
      <c r="O225" s="5">
        <v>17</v>
      </c>
      <c r="P225" s="5">
        <v>1.1299999999999999</v>
      </c>
      <c r="Q225" s="5">
        <v>18.079999999999998</v>
      </c>
      <c r="R225" s="5">
        <v>12</v>
      </c>
      <c r="S225" s="5">
        <v>14</v>
      </c>
      <c r="T225" s="5">
        <v>12.8</v>
      </c>
      <c r="U225" s="5">
        <v>12.8</v>
      </c>
      <c r="V225" s="5">
        <v>15</v>
      </c>
      <c r="W225" s="5">
        <v>15</v>
      </c>
      <c r="X225" s="5">
        <v>1</v>
      </c>
      <c r="Y225" t="str">
        <f t="shared" si="4"/>
        <v>2017-A.Smith</v>
      </c>
    </row>
    <row r="226" spans="1:25" x14ac:dyDescent="0.2">
      <c r="A226" s="5">
        <v>4710</v>
      </c>
      <c r="B226" s="5">
        <v>2017</v>
      </c>
      <c r="C226" s="5" t="s">
        <v>12</v>
      </c>
      <c r="D226" s="5" t="s">
        <v>422</v>
      </c>
      <c r="E226" s="5">
        <v>22</v>
      </c>
      <c r="F226" s="5" t="s">
        <v>421</v>
      </c>
      <c r="G226" s="5" t="s">
        <v>4</v>
      </c>
      <c r="H226" s="5" t="s">
        <v>315</v>
      </c>
      <c r="I226" s="5" t="s">
        <v>315</v>
      </c>
      <c r="J226" s="5">
        <v>1</v>
      </c>
      <c r="K226" s="5">
        <v>1</v>
      </c>
      <c r="L226" s="5">
        <v>1</v>
      </c>
      <c r="M226" s="5">
        <v>1</v>
      </c>
      <c r="N226" s="5">
        <v>16</v>
      </c>
      <c r="O226" s="5">
        <v>1</v>
      </c>
      <c r="P226" s="5">
        <v>1</v>
      </c>
      <c r="Q226" s="5">
        <v>16</v>
      </c>
      <c r="R226" s="5">
        <v>1</v>
      </c>
      <c r="S226" s="5">
        <v>1</v>
      </c>
      <c r="T226" s="5">
        <v>0</v>
      </c>
      <c r="U226" s="5">
        <v>0</v>
      </c>
      <c r="V226" s="5">
        <v>0</v>
      </c>
      <c r="W226" s="5">
        <v>0</v>
      </c>
      <c r="X226" s="5"/>
      <c r="Y226" t="str">
        <f t="shared" si="4"/>
        <v>2017-P.Mahomes</v>
      </c>
    </row>
    <row r="227" spans="1:25" x14ac:dyDescent="0.2">
      <c r="A227" s="5">
        <v>1787</v>
      </c>
      <c r="B227" s="5">
        <v>2017</v>
      </c>
      <c r="C227" s="5" t="s">
        <v>108</v>
      </c>
      <c r="D227" s="5" t="s">
        <v>356</v>
      </c>
      <c r="E227" s="5">
        <v>26</v>
      </c>
      <c r="F227" s="5" t="s">
        <v>421</v>
      </c>
      <c r="G227" s="5" t="s">
        <v>4</v>
      </c>
      <c r="H227" s="5" t="s">
        <v>315</v>
      </c>
      <c r="I227" s="5" t="s">
        <v>315</v>
      </c>
      <c r="J227" s="5">
        <v>1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1</v>
      </c>
      <c r="S227" s="5">
        <v>0</v>
      </c>
      <c r="T227" s="5">
        <v>0</v>
      </c>
      <c r="U227" s="5">
        <v>0</v>
      </c>
      <c r="V227" s="5">
        <v>0</v>
      </c>
      <c r="W227" s="5">
        <v>0</v>
      </c>
      <c r="X227" s="5"/>
      <c r="Y227" t="str">
        <f t="shared" si="4"/>
        <v>2017-T.Bray</v>
      </c>
    </row>
    <row r="228" spans="1:25" x14ac:dyDescent="0.2">
      <c r="A228" s="5">
        <v>9093</v>
      </c>
      <c r="B228" s="5">
        <v>2016</v>
      </c>
      <c r="C228" s="5" t="s">
        <v>67</v>
      </c>
      <c r="D228" s="5" t="s">
        <v>424</v>
      </c>
      <c r="E228" s="5">
        <v>32</v>
      </c>
      <c r="F228" s="5" t="s">
        <v>421</v>
      </c>
      <c r="G228" s="5" t="s">
        <v>4</v>
      </c>
      <c r="H228" s="5" t="s">
        <v>315</v>
      </c>
      <c r="I228" s="5" t="s">
        <v>315</v>
      </c>
      <c r="J228" s="5">
        <v>15</v>
      </c>
      <c r="K228" s="5">
        <v>15</v>
      </c>
      <c r="L228" s="5">
        <v>12</v>
      </c>
      <c r="M228" s="5">
        <v>0.8</v>
      </c>
      <c r="N228" s="5">
        <v>12.8</v>
      </c>
      <c r="O228" s="5">
        <v>12</v>
      </c>
      <c r="P228" s="5">
        <v>0.8</v>
      </c>
      <c r="Q228" s="5">
        <v>12.8</v>
      </c>
      <c r="R228" s="5">
        <v>11</v>
      </c>
      <c r="S228" s="5">
        <v>14.6666667</v>
      </c>
      <c r="T228" s="5">
        <v>16</v>
      </c>
      <c r="U228" s="5">
        <v>16</v>
      </c>
      <c r="V228" s="5">
        <v>16</v>
      </c>
      <c r="W228" s="5">
        <v>16</v>
      </c>
      <c r="X228" s="5">
        <v>1</v>
      </c>
      <c r="Y228" t="str">
        <f t="shared" si="4"/>
        <v>2016-A.Smith</v>
      </c>
    </row>
    <row r="229" spans="1:25" x14ac:dyDescent="0.2">
      <c r="A229" s="5">
        <v>1791</v>
      </c>
      <c r="B229" s="5">
        <v>2016</v>
      </c>
      <c r="C229" s="5" t="s">
        <v>354</v>
      </c>
      <c r="D229" s="5" t="s">
        <v>355</v>
      </c>
      <c r="E229" s="5">
        <v>27</v>
      </c>
      <c r="F229" s="5" t="s">
        <v>421</v>
      </c>
      <c r="G229" s="5" t="s">
        <v>4</v>
      </c>
      <c r="H229" s="5" t="s">
        <v>315</v>
      </c>
      <c r="I229" s="5" t="s">
        <v>315</v>
      </c>
      <c r="J229" s="5">
        <v>3</v>
      </c>
      <c r="K229" s="5">
        <v>1</v>
      </c>
      <c r="L229" s="5">
        <v>1</v>
      </c>
      <c r="M229" s="5">
        <v>0.33</v>
      </c>
      <c r="N229" s="5">
        <v>5.28</v>
      </c>
      <c r="O229" s="5">
        <v>1</v>
      </c>
      <c r="P229" s="5">
        <v>0.33</v>
      </c>
      <c r="Q229" s="5">
        <v>5.28</v>
      </c>
      <c r="R229" s="5">
        <v>5</v>
      </c>
      <c r="S229" s="5">
        <v>6.3333333300000003</v>
      </c>
      <c r="T229" s="5">
        <v>4.32</v>
      </c>
      <c r="U229" s="5">
        <v>4.32</v>
      </c>
      <c r="V229" s="5">
        <v>11</v>
      </c>
      <c r="W229" s="5">
        <v>11</v>
      </c>
      <c r="X229" s="5"/>
      <c r="Y229" t="str">
        <f t="shared" si="4"/>
        <v>2016-N.Foles</v>
      </c>
    </row>
    <row r="230" spans="1:25" x14ac:dyDescent="0.2">
      <c r="A230" s="5">
        <v>9094</v>
      </c>
      <c r="B230" s="5">
        <v>2015</v>
      </c>
      <c r="C230" s="5" t="s">
        <v>67</v>
      </c>
      <c r="D230" s="5" t="s">
        <v>424</v>
      </c>
      <c r="E230" s="5">
        <v>31</v>
      </c>
      <c r="F230" s="5" t="s">
        <v>421</v>
      </c>
      <c r="G230" s="5" t="s">
        <v>4</v>
      </c>
      <c r="H230" s="5" t="s">
        <v>315</v>
      </c>
      <c r="I230" s="5" t="s">
        <v>315</v>
      </c>
      <c r="J230" s="5">
        <v>16</v>
      </c>
      <c r="K230" s="5">
        <v>16</v>
      </c>
      <c r="L230" s="5">
        <v>16</v>
      </c>
      <c r="M230" s="5">
        <v>1</v>
      </c>
      <c r="N230" s="5">
        <v>16</v>
      </c>
      <c r="O230" s="5">
        <v>16</v>
      </c>
      <c r="P230" s="5">
        <v>1</v>
      </c>
      <c r="Q230" s="5">
        <v>16</v>
      </c>
      <c r="R230" s="5">
        <v>10</v>
      </c>
      <c r="S230" s="5">
        <v>11.6666667</v>
      </c>
      <c r="T230" s="5">
        <v>14.88</v>
      </c>
      <c r="U230" s="5">
        <v>14.88</v>
      </c>
      <c r="V230" s="5">
        <v>15</v>
      </c>
      <c r="W230" s="5">
        <v>15</v>
      </c>
      <c r="X230" s="5">
        <v>1</v>
      </c>
      <c r="Y230" t="str">
        <f t="shared" si="4"/>
        <v>2015-A.Smith</v>
      </c>
    </row>
    <row r="231" spans="1:25" x14ac:dyDescent="0.2">
      <c r="A231" s="5">
        <v>3242</v>
      </c>
      <c r="B231" s="5">
        <v>2015</v>
      </c>
      <c r="C231" s="5" t="s">
        <v>85</v>
      </c>
      <c r="D231" s="5" t="s">
        <v>357</v>
      </c>
      <c r="E231" s="5">
        <v>29</v>
      </c>
      <c r="F231" s="5" t="s">
        <v>421</v>
      </c>
      <c r="G231" s="5" t="s">
        <v>4</v>
      </c>
      <c r="H231" s="5" t="s">
        <v>315</v>
      </c>
      <c r="I231" s="5" t="s">
        <v>315</v>
      </c>
      <c r="J231" s="5">
        <v>2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6</v>
      </c>
      <c r="S231" s="5">
        <v>0.66666667000000002</v>
      </c>
      <c r="T231" s="5">
        <v>5.28</v>
      </c>
      <c r="U231" s="5">
        <v>5.28</v>
      </c>
      <c r="V231" s="5">
        <v>3</v>
      </c>
      <c r="W231" s="5">
        <v>1</v>
      </c>
      <c r="X231" s="5"/>
      <c r="Y231" t="str">
        <f t="shared" si="4"/>
        <v>2015-C.Daniel</v>
      </c>
    </row>
    <row r="232" spans="1:25" x14ac:dyDescent="0.2">
      <c r="A232" s="5">
        <v>4888</v>
      </c>
      <c r="B232" s="5">
        <v>2020</v>
      </c>
      <c r="C232" s="5" t="s">
        <v>114</v>
      </c>
      <c r="D232" s="5" t="s">
        <v>425</v>
      </c>
      <c r="E232" s="5">
        <v>25</v>
      </c>
      <c r="F232" s="5" t="s">
        <v>11</v>
      </c>
      <c r="G232" s="5" t="s">
        <v>4</v>
      </c>
      <c r="H232" s="5" t="s">
        <v>315</v>
      </c>
      <c r="I232" s="5" t="s">
        <v>315</v>
      </c>
      <c r="J232" s="5">
        <v>1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1</v>
      </c>
      <c r="S232" s="5">
        <v>0</v>
      </c>
      <c r="T232" s="5">
        <v>0</v>
      </c>
      <c r="U232" s="5">
        <v>0</v>
      </c>
      <c r="V232" s="5">
        <v>0</v>
      </c>
      <c r="W232" s="5">
        <v>0</v>
      </c>
      <c r="X232" s="5"/>
      <c r="Y232" t="str">
        <f t="shared" si="4"/>
        <v>2020-E.Stick</v>
      </c>
    </row>
    <row r="233" spans="1:25" x14ac:dyDescent="0.2">
      <c r="A233" s="5">
        <v>4905</v>
      </c>
      <c r="B233" s="5">
        <v>2020</v>
      </c>
      <c r="C233" s="5" t="s">
        <v>10</v>
      </c>
      <c r="D233" s="5" t="s">
        <v>426</v>
      </c>
      <c r="E233" s="5">
        <v>22</v>
      </c>
      <c r="F233" s="5" t="s">
        <v>11</v>
      </c>
      <c r="G233" s="5" t="s">
        <v>4</v>
      </c>
      <c r="H233" s="5" t="s">
        <v>315</v>
      </c>
      <c r="I233" s="5" t="s">
        <v>315</v>
      </c>
      <c r="J233" s="5">
        <v>15</v>
      </c>
      <c r="K233" s="5">
        <v>15</v>
      </c>
      <c r="L233" s="5">
        <v>13</v>
      </c>
      <c r="M233" s="5">
        <v>0.87</v>
      </c>
      <c r="N233" s="5">
        <v>13.92</v>
      </c>
      <c r="O233" s="5">
        <v>13</v>
      </c>
      <c r="P233" s="5">
        <v>0.87</v>
      </c>
      <c r="Q233" s="5">
        <v>13.92</v>
      </c>
      <c r="R233" s="5">
        <v>1</v>
      </c>
      <c r="S233" s="5">
        <v>13</v>
      </c>
      <c r="T233" s="5">
        <v>0</v>
      </c>
      <c r="U233" s="5">
        <v>0</v>
      </c>
      <c r="V233" s="5">
        <v>0</v>
      </c>
      <c r="W233" s="5">
        <v>0</v>
      </c>
      <c r="X233" s="5">
        <v>1</v>
      </c>
      <c r="Y233" t="str">
        <f t="shared" si="4"/>
        <v>2020-J.Herbert</v>
      </c>
    </row>
    <row r="234" spans="1:25" x14ac:dyDescent="0.2">
      <c r="A234" s="5">
        <v>4933</v>
      </c>
      <c r="B234" s="5">
        <v>2020</v>
      </c>
      <c r="C234" s="5" t="s">
        <v>92</v>
      </c>
      <c r="D234" s="5" t="s">
        <v>340</v>
      </c>
      <c r="E234" s="5">
        <v>31</v>
      </c>
      <c r="F234" s="5" t="s">
        <v>11</v>
      </c>
      <c r="G234" s="5" t="s">
        <v>4</v>
      </c>
      <c r="H234" s="5" t="s">
        <v>315</v>
      </c>
      <c r="I234" s="5" t="s">
        <v>315</v>
      </c>
      <c r="J234" s="5">
        <v>2</v>
      </c>
      <c r="K234" s="5">
        <v>1</v>
      </c>
      <c r="L234" s="5">
        <v>1</v>
      </c>
      <c r="M234" s="5">
        <v>0.5</v>
      </c>
      <c r="N234" s="5">
        <v>8</v>
      </c>
      <c r="O234" s="5">
        <v>1</v>
      </c>
      <c r="P234" s="5">
        <v>0.5</v>
      </c>
      <c r="Q234" s="5">
        <v>8</v>
      </c>
      <c r="R234" s="5">
        <v>10</v>
      </c>
      <c r="S234" s="5">
        <v>4.3333333300000003</v>
      </c>
      <c r="T234" s="5">
        <v>0</v>
      </c>
      <c r="U234" s="5">
        <v>0</v>
      </c>
      <c r="V234" s="5">
        <v>8</v>
      </c>
      <c r="W234" s="5">
        <v>0</v>
      </c>
      <c r="X234" s="5"/>
      <c r="Y234" t="str">
        <f t="shared" si="4"/>
        <v>2020-T.Taylor</v>
      </c>
    </row>
    <row r="235" spans="1:25" x14ac:dyDescent="0.2">
      <c r="A235" s="5">
        <v>4128</v>
      </c>
      <c r="B235" s="5">
        <v>2019</v>
      </c>
      <c r="C235" s="5" t="s">
        <v>32</v>
      </c>
      <c r="D235" s="5" t="s">
        <v>411</v>
      </c>
      <c r="E235" s="5">
        <v>38</v>
      </c>
      <c r="F235" s="5" t="s">
        <v>11</v>
      </c>
      <c r="G235" s="5" t="s">
        <v>4</v>
      </c>
      <c r="H235" s="5" t="s">
        <v>315</v>
      </c>
      <c r="I235" s="5" t="s">
        <v>315</v>
      </c>
      <c r="J235" s="5">
        <v>16</v>
      </c>
      <c r="K235" s="5">
        <v>16</v>
      </c>
      <c r="L235" s="5">
        <v>13</v>
      </c>
      <c r="M235" s="5">
        <v>0.81</v>
      </c>
      <c r="N235" s="5">
        <v>12.96</v>
      </c>
      <c r="O235" s="5">
        <v>13</v>
      </c>
      <c r="P235" s="5">
        <v>0.81</v>
      </c>
      <c r="Q235" s="5">
        <v>12.96</v>
      </c>
      <c r="R235" s="5">
        <v>16</v>
      </c>
      <c r="S235" s="5">
        <v>13.3333333</v>
      </c>
      <c r="T235" s="5">
        <v>14.08</v>
      </c>
      <c r="U235" s="5">
        <v>14.08</v>
      </c>
      <c r="V235" s="5">
        <v>16</v>
      </c>
      <c r="W235" s="5">
        <v>16</v>
      </c>
      <c r="X235" s="5">
        <v>1</v>
      </c>
      <c r="Y235" t="str">
        <f t="shared" si="4"/>
        <v>2019-P.Rivers</v>
      </c>
    </row>
    <row r="236" spans="1:25" x14ac:dyDescent="0.2">
      <c r="A236" s="5">
        <v>4975</v>
      </c>
      <c r="B236" s="5">
        <v>2019</v>
      </c>
      <c r="C236" s="5" t="s">
        <v>92</v>
      </c>
      <c r="D236" s="5" t="s">
        <v>340</v>
      </c>
      <c r="E236" s="5">
        <v>30</v>
      </c>
      <c r="F236" s="5" t="s">
        <v>11</v>
      </c>
      <c r="G236" s="5" t="s">
        <v>4</v>
      </c>
      <c r="H236" s="5" t="s">
        <v>315</v>
      </c>
      <c r="I236" s="5" t="s">
        <v>315</v>
      </c>
      <c r="J236" s="5">
        <v>8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5">
        <v>0</v>
      </c>
      <c r="R236" s="5">
        <v>9</v>
      </c>
      <c r="S236" s="5">
        <v>9.3333333300000003</v>
      </c>
      <c r="T236" s="5">
        <v>8</v>
      </c>
      <c r="U236" s="5">
        <v>8</v>
      </c>
      <c r="V236" s="5">
        <v>4</v>
      </c>
      <c r="W236" s="5">
        <v>3</v>
      </c>
      <c r="X236" s="5"/>
      <c r="Y236" t="str">
        <f t="shared" si="4"/>
        <v>2019-T.Taylor</v>
      </c>
    </row>
    <row r="237" spans="1:25" x14ac:dyDescent="0.2">
      <c r="A237" s="5">
        <v>7844</v>
      </c>
      <c r="B237" s="5">
        <v>2018</v>
      </c>
      <c r="C237" s="5" t="s">
        <v>107</v>
      </c>
      <c r="D237" s="5" t="s">
        <v>427</v>
      </c>
      <c r="E237" s="5">
        <v>28</v>
      </c>
      <c r="F237" s="5" t="s">
        <v>11</v>
      </c>
      <c r="G237" s="5" t="s">
        <v>4</v>
      </c>
      <c r="H237" s="5" t="s">
        <v>315</v>
      </c>
      <c r="I237" s="5" t="s">
        <v>315</v>
      </c>
      <c r="J237" s="5">
        <v>5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  <c r="R237" s="5">
        <v>6</v>
      </c>
      <c r="S237" s="5">
        <v>0.66666667000000002</v>
      </c>
      <c r="T237" s="5">
        <v>8</v>
      </c>
      <c r="U237" s="5">
        <v>8</v>
      </c>
      <c r="V237" s="5">
        <v>2</v>
      </c>
      <c r="W237" s="5">
        <v>1</v>
      </c>
      <c r="X237" s="5"/>
      <c r="Y237" t="str">
        <f t="shared" si="4"/>
        <v>2018-G.Smith</v>
      </c>
    </row>
    <row r="238" spans="1:25" x14ac:dyDescent="0.2">
      <c r="A238" s="5">
        <v>4129</v>
      </c>
      <c r="B238" s="5">
        <v>2018</v>
      </c>
      <c r="C238" s="5" t="s">
        <v>32</v>
      </c>
      <c r="D238" s="5" t="s">
        <v>411</v>
      </c>
      <c r="E238" s="5">
        <v>37</v>
      </c>
      <c r="F238" s="5" t="s">
        <v>11</v>
      </c>
      <c r="G238" s="5" t="s">
        <v>4</v>
      </c>
      <c r="H238" s="5" t="s">
        <v>315</v>
      </c>
      <c r="I238" s="5" t="s">
        <v>315</v>
      </c>
      <c r="J238" s="5">
        <v>16</v>
      </c>
      <c r="K238" s="5">
        <v>16</v>
      </c>
      <c r="L238" s="5">
        <v>14</v>
      </c>
      <c r="M238" s="5">
        <v>0.88</v>
      </c>
      <c r="N238" s="5">
        <v>14.08</v>
      </c>
      <c r="O238" s="5">
        <v>14</v>
      </c>
      <c r="P238" s="5">
        <v>0.88</v>
      </c>
      <c r="Q238" s="5">
        <v>14.08</v>
      </c>
      <c r="R238" s="5">
        <v>15</v>
      </c>
      <c r="S238" s="5">
        <v>12.6666667</v>
      </c>
      <c r="T238" s="5">
        <v>12.96</v>
      </c>
      <c r="U238" s="5">
        <v>12.96</v>
      </c>
      <c r="V238" s="5">
        <v>16</v>
      </c>
      <c r="W238" s="5">
        <v>16</v>
      </c>
      <c r="X238" s="5">
        <v>1</v>
      </c>
      <c r="Y238" t="str">
        <f t="shared" si="4"/>
        <v>2018-P.Rivers</v>
      </c>
    </row>
    <row r="239" spans="1:25" x14ac:dyDescent="0.2">
      <c r="A239" s="5">
        <v>14390</v>
      </c>
      <c r="B239" s="5">
        <v>2017</v>
      </c>
      <c r="C239" s="5" t="s">
        <v>272</v>
      </c>
      <c r="D239" s="5" t="s">
        <v>428</v>
      </c>
      <c r="E239" s="5">
        <v>34</v>
      </c>
      <c r="F239" s="5" t="s">
        <v>11</v>
      </c>
      <c r="G239" s="5" t="s">
        <v>4</v>
      </c>
      <c r="H239" s="5" t="s">
        <v>315</v>
      </c>
      <c r="I239" s="5" t="s">
        <v>315</v>
      </c>
      <c r="J239" s="5">
        <v>8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5">
        <v>12</v>
      </c>
      <c r="S239" s="5">
        <v>0</v>
      </c>
      <c r="T239" s="5">
        <v>0</v>
      </c>
      <c r="U239" s="5">
        <v>0</v>
      </c>
      <c r="V239" s="5">
        <v>12</v>
      </c>
      <c r="W239" s="5">
        <v>0</v>
      </c>
      <c r="X239" s="5"/>
      <c r="Y239" t="str">
        <f t="shared" si="4"/>
        <v>2017-K.Clemens</v>
      </c>
    </row>
    <row r="240" spans="1:25" x14ac:dyDescent="0.2">
      <c r="A240" s="5">
        <v>4130</v>
      </c>
      <c r="B240" s="5">
        <v>2017</v>
      </c>
      <c r="C240" s="5" t="s">
        <v>32</v>
      </c>
      <c r="D240" s="5" t="s">
        <v>411</v>
      </c>
      <c r="E240" s="5">
        <v>36</v>
      </c>
      <c r="F240" s="5" t="s">
        <v>11</v>
      </c>
      <c r="G240" s="5" t="s">
        <v>4</v>
      </c>
      <c r="H240" s="5" t="s">
        <v>315</v>
      </c>
      <c r="I240" s="5" t="s">
        <v>315</v>
      </c>
      <c r="J240" s="5">
        <v>16</v>
      </c>
      <c r="K240" s="5">
        <v>16</v>
      </c>
      <c r="L240" s="5">
        <v>13</v>
      </c>
      <c r="M240" s="5">
        <v>0.81</v>
      </c>
      <c r="N240" s="5">
        <v>12.96</v>
      </c>
      <c r="O240" s="5">
        <v>13</v>
      </c>
      <c r="P240" s="5">
        <v>0.81</v>
      </c>
      <c r="Q240" s="5">
        <v>12.96</v>
      </c>
      <c r="R240" s="5">
        <v>14</v>
      </c>
      <c r="S240" s="5">
        <v>12.6666667</v>
      </c>
      <c r="T240" s="5">
        <v>12.96</v>
      </c>
      <c r="U240" s="5">
        <v>12.96</v>
      </c>
      <c r="V240" s="5">
        <v>16</v>
      </c>
      <c r="W240" s="5">
        <v>16</v>
      </c>
      <c r="X240" s="5">
        <v>1</v>
      </c>
      <c r="Y240" t="str">
        <f t="shared" si="4"/>
        <v>2017-P.Rivers</v>
      </c>
    </row>
    <row r="241" spans="1:25" x14ac:dyDescent="0.2">
      <c r="A241" s="5">
        <v>14400</v>
      </c>
      <c r="B241" s="5">
        <v>2016</v>
      </c>
      <c r="C241" s="5" t="s">
        <v>272</v>
      </c>
      <c r="D241" s="5" t="s">
        <v>428</v>
      </c>
      <c r="E241" s="5">
        <v>33</v>
      </c>
      <c r="F241" s="5" t="s">
        <v>11</v>
      </c>
      <c r="G241" s="5" t="s">
        <v>4</v>
      </c>
      <c r="H241" s="5" t="s">
        <v>315</v>
      </c>
      <c r="I241" s="5" t="s">
        <v>315</v>
      </c>
      <c r="J241" s="5">
        <v>12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11</v>
      </c>
      <c r="S241" s="5">
        <v>2</v>
      </c>
      <c r="T241" s="5">
        <v>0</v>
      </c>
      <c r="U241" s="5">
        <v>0</v>
      </c>
      <c r="V241" s="5">
        <v>2</v>
      </c>
      <c r="W241" s="5">
        <v>0</v>
      </c>
      <c r="X241" s="5"/>
      <c r="Y241" t="str">
        <f t="shared" si="4"/>
        <v>2016-K.Clemens</v>
      </c>
    </row>
    <row r="242" spans="1:25" x14ac:dyDescent="0.2">
      <c r="A242" s="5">
        <v>4131</v>
      </c>
      <c r="B242" s="5">
        <v>2016</v>
      </c>
      <c r="C242" s="5" t="s">
        <v>32</v>
      </c>
      <c r="D242" s="5" t="s">
        <v>411</v>
      </c>
      <c r="E242" s="5">
        <v>35</v>
      </c>
      <c r="F242" s="5" t="s">
        <v>11</v>
      </c>
      <c r="G242" s="5" t="s">
        <v>4</v>
      </c>
      <c r="H242" s="5" t="s">
        <v>315</v>
      </c>
      <c r="I242" s="5" t="s">
        <v>315</v>
      </c>
      <c r="J242" s="5">
        <v>16</v>
      </c>
      <c r="K242" s="5">
        <v>16</v>
      </c>
      <c r="L242" s="5">
        <v>13</v>
      </c>
      <c r="M242" s="5">
        <v>0.81</v>
      </c>
      <c r="N242" s="5">
        <v>12.96</v>
      </c>
      <c r="O242" s="5">
        <v>13</v>
      </c>
      <c r="P242" s="5">
        <v>0.81</v>
      </c>
      <c r="Q242" s="5">
        <v>12.96</v>
      </c>
      <c r="R242" s="5">
        <v>13</v>
      </c>
      <c r="S242" s="5">
        <v>13.6666667</v>
      </c>
      <c r="T242" s="5">
        <v>12</v>
      </c>
      <c r="U242" s="5">
        <v>12</v>
      </c>
      <c r="V242" s="5">
        <v>16</v>
      </c>
      <c r="W242" s="5">
        <v>16</v>
      </c>
      <c r="X242" s="5">
        <v>1</v>
      </c>
      <c r="Y242" t="str">
        <f t="shared" si="4"/>
        <v>2016-P.Rivers</v>
      </c>
    </row>
    <row r="243" spans="1:25" x14ac:dyDescent="0.2">
      <c r="A243" s="5">
        <v>14405</v>
      </c>
      <c r="B243" s="5">
        <v>2015</v>
      </c>
      <c r="C243" s="5" t="s">
        <v>272</v>
      </c>
      <c r="D243" s="5" t="s">
        <v>428</v>
      </c>
      <c r="E243" s="5">
        <v>32</v>
      </c>
      <c r="F243" s="5" t="s">
        <v>11</v>
      </c>
      <c r="G243" s="5" t="s">
        <v>4</v>
      </c>
      <c r="H243" s="5" t="s">
        <v>315</v>
      </c>
      <c r="I243" s="5" t="s">
        <v>315</v>
      </c>
      <c r="J243" s="5">
        <v>2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5">
        <v>10</v>
      </c>
      <c r="S243" s="5">
        <v>2</v>
      </c>
      <c r="T243" s="5">
        <v>0</v>
      </c>
      <c r="U243" s="5">
        <v>0</v>
      </c>
      <c r="V243" s="5">
        <v>2</v>
      </c>
      <c r="W243" s="5">
        <v>0</v>
      </c>
      <c r="X243" s="5"/>
      <c r="Y243" t="str">
        <f t="shared" si="4"/>
        <v>2015-K.Clemens</v>
      </c>
    </row>
    <row r="244" spans="1:25" x14ac:dyDescent="0.2">
      <c r="A244" s="5">
        <v>4132</v>
      </c>
      <c r="B244" s="5">
        <v>2015</v>
      </c>
      <c r="C244" s="5" t="s">
        <v>32</v>
      </c>
      <c r="D244" s="5" t="s">
        <v>411</v>
      </c>
      <c r="E244" s="5">
        <v>34</v>
      </c>
      <c r="F244" s="5" t="s">
        <v>11</v>
      </c>
      <c r="G244" s="5" t="s">
        <v>4</v>
      </c>
      <c r="H244" s="5" t="s">
        <v>315</v>
      </c>
      <c r="I244" s="5" t="s">
        <v>315</v>
      </c>
      <c r="J244" s="5">
        <v>16</v>
      </c>
      <c r="K244" s="5">
        <v>16</v>
      </c>
      <c r="L244" s="5">
        <v>12</v>
      </c>
      <c r="M244" s="5">
        <v>0.75</v>
      </c>
      <c r="N244" s="5">
        <v>12</v>
      </c>
      <c r="O244" s="5">
        <v>12</v>
      </c>
      <c r="P244" s="5">
        <v>0.75</v>
      </c>
      <c r="Q244" s="5">
        <v>12</v>
      </c>
      <c r="R244" s="5">
        <v>12</v>
      </c>
      <c r="S244" s="5">
        <v>13</v>
      </c>
      <c r="T244" s="5">
        <v>12.96</v>
      </c>
      <c r="U244" s="5">
        <v>12.96</v>
      </c>
      <c r="V244" s="5">
        <v>16</v>
      </c>
      <c r="W244" s="5">
        <v>16</v>
      </c>
      <c r="X244" s="5">
        <v>1</v>
      </c>
      <c r="Y244" t="str">
        <f t="shared" si="4"/>
        <v>2015-P.Rivers</v>
      </c>
    </row>
    <row r="245" spans="1:25" x14ac:dyDescent="0.2">
      <c r="A245" s="5">
        <v>5122</v>
      </c>
      <c r="B245" s="5">
        <v>2020</v>
      </c>
      <c r="C245" s="5" t="s">
        <v>22</v>
      </c>
      <c r="D245" s="5" t="s">
        <v>429</v>
      </c>
      <c r="E245" s="5">
        <v>26</v>
      </c>
      <c r="F245" s="5" t="s">
        <v>430</v>
      </c>
      <c r="G245" s="5" t="s">
        <v>4</v>
      </c>
      <c r="H245" s="5" t="s">
        <v>315</v>
      </c>
      <c r="I245" s="5" t="s">
        <v>315</v>
      </c>
      <c r="J245" s="5">
        <v>15</v>
      </c>
      <c r="K245" s="5">
        <v>15</v>
      </c>
      <c r="L245" s="5">
        <v>9</v>
      </c>
      <c r="M245" s="5">
        <v>0.6</v>
      </c>
      <c r="N245" s="5">
        <v>9.6</v>
      </c>
      <c r="O245" s="5">
        <v>9</v>
      </c>
      <c r="P245" s="5">
        <v>0.6</v>
      </c>
      <c r="Q245" s="5">
        <v>9.6</v>
      </c>
      <c r="R245" s="5">
        <v>5</v>
      </c>
      <c r="S245" s="5">
        <v>15</v>
      </c>
      <c r="T245" s="5">
        <v>12</v>
      </c>
      <c r="U245" s="5">
        <v>12</v>
      </c>
      <c r="V245" s="5">
        <v>16</v>
      </c>
      <c r="W245" s="5">
        <v>16</v>
      </c>
      <c r="X245" s="5">
        <v>1</v>
      </c>
      <c r="Y245" t="str">
        <f t="shared" si="4"/>
        <v>2020-J.Goff</v>
      </c>
    </row>
    <row r="246" spans="1:25" x14ac:dyDescent="0.2">
      <c r="A246" s="5">
        <v>5124</v>
      </c>
      <c r="B246" s="5">
        <v>2020</v>
      </c>
      <c r="C246" s="5" t="s">
        <v>88</v>
      </c>
      <c r="D246" s="5" t="s">
        <v>431</v>
      </c>
      <c r="E246" s="5">
        <v>25</v>
      </c>
      <c r="F246" s="5" t="s">
        <v>430</v>
      </c>
      <c r="G246" s="5" t="s">
        <v>4</v>
      </c>
      <c r="H246" s="5" t="s">
        <v>315</v>
      </c>
      <c r="I246" s="5" t="s">
        <v>315</v>
      </c>
      <c r="J246" s="5">
        <v>1</v>
      </c>
      <c r="K246" s="5">
        <v>1</v>
      </c>
      <c r="L246" s="5">
        <v>1</v>
      </c>
      <c r="M246" s="5">
        <v>1</v>
      </c>
      <c r="N246" s="5">
        <v>16</v>
      </c>
      <c r="O246" s="5">
        <v>1</v>
      </c>
      <c r="P246" s="5">
        <v>1</v>
      </c>
      <c r="Q246" s="5">
        <v>16</v>
      </c>
      <c r="R246" s="5">
        <v>1</v>
      </c>
      <c r="S246" s="5">
        <v>1</v>
      </c>
      <c r="T246" s="5">
        <v>0</v>
      </c>
      <c r="U246" s="5">
        <v>0</v>
      </c>
      <c r="V246" s="5">
        <v>0</v>
      </c>
      <c r="W246" s="5">
        <v>0</v>
      </c>
      <c r="X246" s="5"/>
      <c r="Y246" t="str">
        <f t="shared" si="4"/>
        <v>2020-J.Wolford</v>
      </c>
    </row>
    <row r="247" spans="1:25" x14ac:dyDescent="0.2">
      <c r="A247" s="5">
        <v>10254</v>
      </c>
      <c r="B247" s="5">
        <v>2019</v>
      </c>
      <c r="C247" s="5" t="s">
        <v>122</v>
      </c>
      <c r="D247" s="5" t="s">
        <v>419</v>
      </c>
      <c r="E247" s="5">
        <v>27</v>
      </c>
      <c r="F247" s="5" t="s">
        <v>430</v>
      </c>
      <c r="G247" s="5" t="s">
        <v>4</v>
      </c>
      <c r="H247" s="5" t="s">
        <v>315</v>
      </c>
      <c r="I247" s="5" t="s">
        <v>315</v>
      </c>
      <c r="J247" s="5">
        <v>3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6</v>
      </c>
      <c r="S247" s="5">
        <v>9.6666666699999997</v>
      </c>
      <c r="T247" s="5">
        <v>7.36</v>
      </c>
      <c r="U247" s="5">
        <v>7.36</v>
      </c>
      <c r="V247" s="5">
        <v>13</v>
      </c>
      <c r="W247" s="5">
        <v>12</v>
      </c>
      <c r="X247" s="5"/>
      <c r="Y247" t="str">
        <f t="shared" si="4"/>
        <v>2019-B.Bortles</v>
      </c>
    </row>
    <row r="248" spans="1:25" x14ac:dyDescent="0.2">
      <c r="A248" s="5">
        <v>5174</v>
      </c>
      <c r="B248" s="5">
        <v>2019</v>
      </c>
      <c r="C248" s="5" t="s">
        <v>22</v>
      </c>
      <c r="D248" s="5" t="s">
        <v>429</v>
      </c>
      <c r="E248" s="5">
        <v>25</v>
      </c>
      <c r="F248" s="5" t="s">
        <v>430</v>
      </c>
      <c r="G248" s="5" t="s">
        <v>4</v>
      </c>
      <c r="H248" s="5" t="s">
        <v>315</v>
      </c>
      <c r="I248" s="5" t="s">
        <v>315</v>
      </c>
      <c r="J248" s="5">
        <v>16</v>
      </c>
      <c r="K248" s="5">
        <v>16</v>
      </c>
      <c r="L248" s="5">
        <v>12</v>
      </c>
      <c r="M248" s="5">
        <v>0.75</v>
      </c>
      <c r="N248" s="5">
        <v>12</v>
      </c>
      <c r="O248" s="5">
        <v>12</v>
      </c>
      <c r="P248" s="5">
        <v>0.75</v>
      </c>
      <c r="Q248" s="5">
        <v>12</v>
      </c>
      <c r="R248" s="5">
        <v>4</v>
      </c>
      <c r="S248" s="5">
        <v>10.3333333</v>
      </c>
      <c r="T248" s="5">
        <v>17.920000000000002</v>
      </c>
      <c r="U248" s="5">
        <v>17.920000000000002</v>
      </c>
      <c r="V248" s="5">
        <v>16</v>
      </c>
      <c r="W248" s="5">
        <v>16</v>
      </c>
      <c r="X248" s="5">
        <v>1</v>
      </c>
      <c r="Y248" t="str">
        <f t="shared" si="4"/>
        <v>2019-J.Goff</v>
      </c>
    </row>
    <row r="249" spans="1:25" x14ac:dyDescent="0.2">
      <c r="A249" s="5">
        <v>5204</v>
      </c>
      <c r="B249" s="5">
        <v>2018</v>
      </c>
      <c r="C249" s="5" t="s">
        <v>22</v>
      </c>
      <c r="D249" s="5" t="s">
        <v>429</v>
      </c>
      <c r="E249" s="5">
        <v>24</v>
      </c>
      <c r="F249" s="5" t="s">
        <v>430</v>
      </c>
      <c r="G249" s="5" t="s">
        <v>4</v>
      </c>
      <c r="H249" s="5" t="s">
        <v>315</v>
      </c>
      <c r="I249" s="5" t="s">
        <v>315</v>
      </c>
      <c r="J249" s="5">
        <v>16</v>
      </c>
      <c r="K249" s="5">
        <v>16</v>
      </c>
      <c r="L249" s="5">
        <v>18</v>
      </c>
      <c r="M249" s="5">
        <v>1.1200000000000001</v>
      </c>
      <c r="N249" s="5">
        <v>17.920000000000002</v>
      </c>
      <c r="O249" s="5">
        <v>18</v>
      </c>
      <c r="P249" s="5">
        <v>1.1200000000000001</v>
      </c>
      <c r="Q249" s="5">
        <v>17.920000000000002</v>
      </c>
      <c r="R249" s="5">
        <v>3</v>
      </c>
      <c r="S249" s="5">
        <v>6.5</v>
      </c>
      <c r="T249" s="5">
        <v>16</v>
      </c>
      <c r="U249" s="5">
        <v>16</v>
      </c>
      <c r="V249" s="5">
        <v>15</v>
      </c>
      <c r="W249" s="5">
        <v>15</v>
      </c>
      <c r="X249" s="5">
        <v>1</v>
      </c>
      <c r="Y249" t="str">
        <f t="shared" si="4"/>
        <v>2018-J.Goff</v>
      </c>
    </row>
    <row r="250" spans="1:25" x14ac:dyDescent="0.2">
      <c r="A250" s="5">
        <v>10408</v>
      </c>
      <c r="B250" s="5">
        <v>2018</v>
      </c>
      <c r="C250" s="5" t="s">
        <v>262</v>
      </c>
      <c r="D250" s="5" t="s">
        <v>432</v>
      </c>
      <c r="E250" s="5">
        <v>26</v>
      </c>
      <c r="F250" s="5" t="s">
        <v>430</v>
      </c>
      <c r="G250" s="5" t="s">
        <v>4</v>
      </c>
      <c r="H250" s="5" t="s">
        <v>315</v>
      </c>
      <c r="I250" s="5" t="s">
        <v>315</v>
      </c>
      <c r="J250" s="5">
        <v>3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4</v>
      </c>
      <c r="S250" s="5">
        <v>0.33333332999999998</v>
      </c>
      <c r="T250" s="5">
        <v>3.2</v>
      </c>
      <c r="U250" s="5">
        <v>3.2</v>
      </c>
      <c r="V250" s="5">
        <v>5</v>
      </c>
      <c r="W250" s="5">
        <v>1</v>
      </c>
      <c r="X250" s="5"/>
      <c r="Y250" t="str">
        <f t="shared" si="4"/>
        <v>2018-S.Mannion</v>
      </c>
    </row>
    <row r="251" spans="1:25" x14ac:dyDescent="0.2">
      <c r="A251" s="5">
        <v>5226</v>
      </c>
      <c r="B251" s="5">
        <v>2017</v>
      </c>
      <c r="C251" s="5" t="s">
        <v>22</v>
      </c>
      <c r="D251" s="5" t="s">
        <v>429</v>
      </c>
      <c r="E251" s="5">
        <v>23</v>
      </c>
      <c r="F251" s="5" t="s">
        <v>430</v>
      </c>
      <c r="G251" s="5" t="s">
        <v>4</v>
      </c>
      <c r="H251" s="5" t="s">
        <v>315</v>
      </c>
      <c r="I251" s="5" t="s">
        <v>315</v>
      </c>
      <c r="J251" s="5">
        <v>15</v>
      </c>
      <c r="K251" s="5">
        <v>15</v>
      </c>
      <c r="L251" s="5">
        <v>15</v>
      </c>
      <c r="M251" s="5">
        <v>1</v>
      </c>
      <c r="N251" s="5">
        <v>16</v>
      </c>
      <c r="O251" s="5">
        <v>15</v>
      </c>
      <c r="P251" s="5">
        <v>1</v>
      </c>
      <c r="Q251" s="5">
        <v>16</v>
      </c>
      <c r="R251" s="5">
        <v>2</v>
      </c>
      <c r="S251" s="5">
        <v>-2</v>
      </c>
      <c r="T251" s="5">
        <v>-4.6399999999999997</v>
      </c>
      <c r="U251" s="5">
        <v>-4.6399999999999997</v>
      </c>
      <c r="V251" s="5">
        <v>7</v>
      </c>
      <c r="W251" s="5">
        <v>7</v>
      </c>
      <c r="X251" s="5">
        <v>1</v>
      </c>
      <c r="Y251" t="str">
        <f t="shared" si="4"/>
        <v>2017-J.Goff</v>
      </c>
    </row>
    <row r="252" spans="1:25" x14ac:dyDescent="0.2">
      <c r="A252" s="5">
        <v>10409</v>
      </c>
      <c r="B252" s="5">
        <v>2017</v>
      </c>
      <c r="C252" s="5" t="s">
        <v>262</v>
      </c>
      <c r="D252" s="5" t="s">
        <v>432</v>
      </c>
      <c r="E252" s="5">
        <v>25</v>
      </c>
      <c r="F252" s="5" t="s">
        <v>430</v>
      </c>
      <c r="G252" s="5" t="s">
        <v>4</v>
      </c>
      <c r="H252" s="5" t="s">
        <v>315</v>
      </c>
      <c r="I252" s="5" t="s">
        <v>315</v>
      </c>
      <c r="J252" s="5">
        <v>5</v>
      </c>
      <c r="K252" s="5">
        <v>1</v>
      </c>
      <c r="L252" s="5">
        <v>1</v>
      </c>
      <c r="M252" s="5">
        <v>0.2</v>
      </c>
      <c r="N252" s="5">
        <v>3.2</v>
      </c>
      <c r="O252" s="5">
        <v>1</v>
      </c>
      <c r="P252" s="5">
        <v>0.2</v>
      </c>
      <c r="Q252" s="5">
        <v>3.2</v>
      </c>
      <c r="R252" s="5">
        <v>3</v>
      </c>
      <c r="S252" s="5">
        <v>0</v>
      </c>
      <c r="T252" s="5">
        <v>0</v>
      </c>
      <c r="U252" s="5">
        <v>0</v>
      </c>
      <c r="V252" s="5">
        <v>1</v>
      </c>
      <c r="W252" s="5">
        <v>0</v>
      </c>
      <c r="X252" s="5"/>
      <c r="Y252" t="str">
        <f t="shared" si="4"/>
        <v>2017-S.Mannion</v>
      </c>
    </row>
    <row r="253" spans="1:25" x14ac:dyDescent="0.2">
      <c r="A253" s="5">
        <v>2374</v>
      </c>
      <c r="B253" s="5">
        <v>2016</v>
      </c>
      <c r="C253" s="5" t="s">
        <v>105</v>
      </c>
      <c r="D253" s="5" t="s">
        <v>372</v>
      </c>
      <c r="E253" s="5">
        <v>28</v>
      </c>
      <c r="F253" s="5" t="s">
        <v>430</v>
      </c>
      <c r="G253" s="5" t="s">
        <v>4</v>
      </c>
      <c r="H253" s="5" t="s">
        <v>315</v>
      </c>
      <c r="I253" s="5" t="s">
        <v>315</v>
      </c>
      <c r="J253" s="5">
        <v>10</v>
      </c>
      <c r="K253" s="5">
        <v>9</v>
      </c>
      <c r="L253" s="5">
        <v>4</v>
      </c>
      <c r="M253" s="5">
        <v>0.4</v>
      </c>
      <c r="N253" s="5">
        <v>6.4</v>
      </c>
      <c r="O253" s="5">
        <v>4</v>
      </c>
      <c r="P253" s="5">
        <v>0.4</v>
      </c>
      <c r="Q253" s="5">
        <v>6.4</v>
      </c>
      <c r="R253" s="5">
        <v>4</v>
      </c>
      <c r="S253" s="5">
        <v>2.3333333299999999</v>
      </c>
      <c r="T253" s="5">
        <v>5.28</v>
      </c>
      <c r="U253" s="5">
        <v>5.28</v>
      </c>
      <c r="V253" s="5">
        <v>6</v>
      </c>
      <c r="W253" s="5">
        <v>5</v>
      </c>
      <c r="X253" s="5">
        <v>1</v>
      </c>
      <c r="Y253" t="str">
        <f t="shared" si="4"/>
        <v>2016-C.Keenum</v>
      </c>
    </row>
    <row r="254" spans="1:25" x14ac:dyDescent="0.2">
      <c r="A254" s="5">
        <v>5241</v>
      </c>
      <c r="B254" s="5">
        <v>2016</v>
      </c>
      <c r="C254" s="5" t="s">
        <v>22</v>
      </c>
      <c r="D254" s="5" t="s">
        <v>429</v>
      </c>
      <c r="E254" s="5">
        <v>22</v>
      </c>
      <c r="F254" s="5" t="s">
        <v>430</v>
      </c>
      <c r="G254" s="5" t="s">
        <v>4</v>
      </c>
      <c r="H254" s="5" t="s">
        <v>315</v>
      </c>
      <c r="I254" s="5" t="s">
        <v>315</v>
      </c>
      <c r="J254" s="5">
        <v>7</v>
      </c>
      <c r="K254" s="5">
        <v>7</v>
      </c>
      <c r="L254" s="5">
        <v>-2</v>
      </c>
      <c r="M254" s="5">
        <v>-0.28999999999999998</v>
      </c>
      <c r="N254" s="5">
        <v>-4.6399999999999997</v>
      </c>
      <c r="O254" s="5">
        <v>-2</v>
      </c>
      <c r="P254" s="5">
        <v>-0.28999999999999998</v>
      </c>
      <c r="Q254" s="5">
        <v>-4.6399999999999997</v>
      </c>
      <c r="R254" s="5">
        <v>1</v>
      </c>
      <c r="S254" s="5">
        <v>-2</v>
      </c>
      <c r="T254" s="5">
        <v>0</v>
      </c>
      <c r="U254" s="5">
        <v>0</v>
      </c>
      <c r="V254" s="5">
        <v>0</v>
      </c>
      <c r="W254" s="5">
        <v>0</v>
      </c>
      <c r="X254" s="5"/>
      <c r="Y254" t="str">
        <f t="shared" si="4"/>
        <v>2016-J.Goff</v>
      </c>
    </row>
    <row r="255" spans="1:25" x14ac:dyDescent="0.2">
      <c r="A255" s="5">
        <v>10410</v>
      </c>
      <c r="B255" s="5">
        <v>2016</v>
      </c>
      <c r="C255" s="5" t="s">
        <v>262</v>
      </c>
      <c r="D255" s="5" t="s">
        <v>432</v>
      </c>
      <c r="E255" s="5">
        <v>24</v>
      </c>
      <c r="F255" s="5" t="s">
        <v>430</v>
      </c>
      <c r="G255" s="5" t="s">
        <v>4</v>
      </c>
      <c r="H255" s="5" t="s">
        <v>315</v>
      </c>
      <c r="I255" s="5" t="s">
        <v>315</v>
      </c>
      <c r="J255" s="5">
        <v>1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5">
        <v>2</v>
      </c>
      <c r="S255" s="5">
        <v>0</v>
      </c>
      <c r="T255" s="5">
        <v>0</v>
      </c>
      <c r="U255" s="5">
        <v>0</v>
      </c>
      <c r="V255" s="5">
        <v>1</v>
      </c>
      <c r="W255" s="5">
        <v>0</v>
      </c>
      <c r="X255" s="5"/>
      <c r="Y255" t="str">
        <f t="shared" si="4"/>
        <v>2016-S.Mannion</v>
      </c>
    </row>
    <row r="256" spans="1:25" x14ac:dyDescent="0.2">
      <c r="A256" s="5">
        <v>2375</v>
      </c>
      <c r="B256" s="5">
        <v>2015</v>
      </c>
      <c r="C256" s="5" t="s">
        <v>105</v>
      </c>
      <c r="D256" s="5" t="s">
        <v>372</v>
      </c>
      <c r="E256" s="5">
        <v>27</v>
      </c>
      <c r="F256" s="5" t="s">
        <v>430</v>
      </c>
      <c r="G256" s="5" t="s">
        <v>4</v>
      </c>
      <c r="H256" s="5" t="s">
        <v>315</v>
      </c>
      <c r="I256" s="5" t="s">
        <v>315</v>
      </c>
      <c r="J256" s="5">
        <v>6</v>
      </c>
      <c r="K256" s="5">
        <v>5</v>
      </c>
      <c r="L256" s="5">
        <v>2</v>
      </c>
      <c r="M256" s="5">
        <v>0.33</v>
      </c>
      <c r="N256" s="5">
        <v>5.28</v>
      </c>
      <c r="O256" s="5">
        <v>2</v>
      </c>
      <c r="P256" s="5">
        <v>0.33</v>
      </c>
      <c r="Q256" s="5">
        <v>5.28</v>
      </c>
      <c r="R256" s="5">
        <v>3</v>
      </c>
      <c r="S256" s="5">
        <v>1.6666666699999999</v>
      </c>
      <c r="T256" s="5">
        <v>8</v>
      </c>
      <c r="U256" s="5">
        <v>8</v>
      </c>
      <c r="V256" s="5">
        <v>2</v>
      </c>
      <c r="W256" s="5">
        <v>2</v>
      </c>
      <c r="X256" s="5"/>
      <c r="Y256" t="str">
        <f t="shared" si="4"/>
        <v>2015-C.Keenum</v>
      </c>
    </row>
    <row r="257" spans="1:25" x14ac:dyDescent="0.2">
      <c r="A257" s="5">
        <v>1801</v>
      </c>
      <c r="B257" s="5">
        <v>2015</v>
      </c>
      <c r="C257" s="5" t="s">
        <v>354</v>
      </c>
      <c r="D257" s="5" t="s">
        <v>355</v>
      </c>
      <c r="E257" s="5">
        <v>26</v>
      </c>
      <c r="F257" s="5" t="s">
        <v>430</v>
      </c>
      <c r="G257" s="5" t="s">
        <v>4</v>
      </c>
      <c r="H257" s="5" t="s">
        <v>315</v>
      </c>
      <c r="I257" s="5" t="s">
        <v>315</v>
      </c>
      <c r="J257" s="5">
        <v>11</v>
      </c>
      <c r="K257" s="5">
        <v>11</v>
      </c>
      <c r="L257" s="5">
        <v>3</v>
      </c>
      <c r="M257" s="5">
        <v>0.27</v>
      </c>
      <c r="N257" s="5">
        <v>4.32</v>
      </c>
      <c r="O257" s="5">
        <v>3</v>
      </c>
      <c r="P257" s="5">
        <v>0.27</v>
      </c>
      <c r="Q257" s="5">
        <v>4.32</v>
      </c>
      <c r="R257" s="5">
        <v>4</v>
      </c>
      <c r="S257" s="5">
        <v>6.6666666699999997</v>
      </c>
      <c r="T257" s="5">
        <v>9.92</v>
      </c>
      <c r="U257" s="5">
        <v>9.92</v>
      </c>
      <c r="V257" s="5">
        <v>8</v>
      </c>
      <c r="W257" s="5">
        <v>8</v>
      </c>
      <c r="X257" s="5"/>
      <c r="Y257" t="str">
        <f t="shared" si="4"/>
        <v>2015-N.Foles</v>
      </c>
    </row>
    <row r="258" spans="1:25" x14ac:dyDescent="0.2">
      <c r="A258" s="5">
        <v>10411</v>
      </c>
      <c r="B258" s="5">
        <v>2015</v>
      </c>
      <c r="C258" s="5" t="s">
        <v>262</v>
      </c>
      <c r="D258" s="5" t="s">
        <v>432</v>
      </c>
      <c r="E258" s="5">
        <v>23</v>
      </c>
      <c r="F258" s="5" t="s">
        <v>430</v>
      </c>
      <c r="G258" s="5" t="s">
        <v>4</v>
      </c>
      <c r="H258" s="5" t="s">
        <v>315</v>
      </c>
      <c r="I258" s="5" t="s">
        <v>315</v>
      </c>
      <c r="J258" s="5">
        <v>1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1</v>
      </c>
      <c r="S258" s="5">
        <v>0</v>
      </c>
      <c r="T258" s="5">
        <v>0</v>
      </c>
      <c r="U258" s="5">
        <v>0</v>
      </c>
      <c r="V258" s="5">
        <v>0</v>
      </c>
      <c r="W258" s="5">
        <v>0</v>
      </c>
      <c r="X258" s="5"/>
      <c r="Y258" t="str">
        <f t="shared" si="4"/>
        <v>2015-S.Mannion</v>
      </c>
    </row>
    <row r="259" spans="1:25" x14ac:dyDescent="0.2">
      <c r="A259" s="5">
        <v>5417</v>
      </c>
      <c r="B259" s="5">
        <v>2020</v>
      </c>
      <c r="C259" s="5" t="s">
        <v>30</v>
      </c>
      <c r="D259" s="5" t="s">
        <v>433</v>
      </c>
      <c r="E259" s="5">
        <v>29</v>
      </c>
      <c r="F259" s="5" t="s">
        <v>434</v>
      </c>
      <c r="G259" s="5" t="s">
        <v>4</v>
      </c>
      <c r="H259" s="5" t="s">
        <v>315</v>
      </c>
      <c r="I259" s="5" t="s">
        <v>315</v>
      </c>
      <c r="J259" s="5">
        <v>16</v>
      </c>
      <c r="K259" s="5">
        <v>16</v>
      </c>
      <c r="L259" s="5">
        <v>14</v>
      </c>
      <c r="M259" s="5">
        <v>0.88</v>
      </c>
      <c r="N259" s="5">
        <v>14.08</v>
      </c>
      <c r="O259" s="5">
        <v>14</v>
      </c>
      <c r="P259" s="5">
        <v>0.88</v>
      </c>
      <c r="Q259" s="5">
        <v>14.08</v>
      </c>
      <c r="R259" s="5">
        <v>7</v>
      </c>
      <c r="S259" s="5">
        <v>10.6666667</v>
      </c>
      <c r="T259" s="5">
        <v>11.04</v>
      </c>
      <c r="U259" s="5">
        <v>11.04</v>
      </c>
      <c r="V259" s="5">
        <v>16</v>
      </c>
      <c r="W259" s="5">
        <v>16</v>
      </c>
      <c r="X259" s="5">
        <v>1</v>
      </c>
      <c r="Y259" t="str">
        <f t="shared" si="4"/>
        <v>2020-D.Carr</v>
      </c>
    </row>
    <row r="260" spans="1:25" x14ac:dyDescent="0.2">
      <c r="A260" s="5">
        <v>5445</v>
      </c>
      <c r="B260" s="5">
        <v>2020</v>
      </c>
      <c r="C260" s="5" t="s">
        <v>93</v>
      </c>
      <c r="D260" s="5" t="s">
        <v>435</v>
      </c>
      <c r="E260" s="5">
        <v>27</v>
      </c>
      <c r="F260" s="5" t="s">
        <v>434</v>
      </c>
      <c r="G260" s="5" t="s">
        <v>4</v>
      </c>
      <c r="H260" s="5" t="s">
        <v>315</v>
      </c>
      <c r="I260" s="5" t="s">
        <v>315</v>
      </c>
      <c r="J260" s="5">
        <v>1</v>
      </c>
      <c r="K260" s="5">
        <v>0</v>
      </c>
      <c r="L260" s="5">
        <v>1</v>
      </c>
      <c r="M260" s="5">
        <v>1</v>
      </c>
      <c r="N260" s="5">
        <v>16</v>
      </c>
      <c r="O260" s="5">
        <v>1</v>
      </c>
      <c r="P260" s="5">
        <v>1</v>
      </c>
      <c r="Q260" s="5">
        <v>16</v>
      </c>
      <c r="R260" s="5">
        <v>6</v>
      </c>
      <c r="S260" s="5">
        <v>8.6666666699999997</v>
      </c>
      <c r="T260" s="5">
        <v>11.36</v>
      </c>
      <c r="U260" s="5">
        <v>11.36</v>
      </c>
      <c r="V260" s="5">
        <v>7</v>
      </c>
      <c r="W260" s="5">
        <v>6</v>
      </c>
      <c r="X260" s="5"/>
      <c r="Y260" t="str">
        <f t="shared" si="4"/>
        <v>2020-M.Mariota</v>
      </c>
    </row>
    <row r="261" spans="1:25" x14ac:dyDescent="0.2">
      <c r="A261" s="5">
        <v>5448</v>
      </c>
      <c r="B261" s="5">
        <v>2020</v>
      </c>
      <c r="C261" s="5" t="s">
        <v>106</v>
      </c>
      <c r="D261" s="5" t="s">
        <v>337</v>
      </c>
      <c r="E261" s="5">
        <v>26</v>
      </c>
      <c r="F261" s="5" t="s">
        <v>434</v>
      </c>
      <c r="G261" s="5" t="s">
        <v>4</v>
      </c>
      <c r="H261" s="5" t="s">
        <v>315</v>
      </c>
      <c r="I261" s="5" t="s">
        <v>315</v>
      </c>
      <c r="J261" s="5">
        <v>1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5">
        <v>3</v>
      </c>
      <c r="S261" s="5">
        <v>1</v>
      </c>
      <c r="T261" s="5">
        <v>4</v>
      </c>
      <c r="U261" s="5">
        <v>4</v>
      </c>
      <c r="V261" s="5">
        <v>4</v>
      </c>
      <c r="W261" s="5">
        <v>2</v>
      </c>
      <c r="X261" s="5"/>
      <c r="Y261" t="str">
        <f t="shared" si="4"/>
        <v>2020-N.Peterman</v>
      </c>
    </row>
    <row r="262" spans="1:25" x14ac:dyDescent="0.2">
      <c r="A262" s="5">
        <v>5474</v>
      </c>
      <c r="B262" s="5">
        <v>2019</v>
      </c>
      <c r="C262" s="5" t="s">
        <v>30</v>
      </c>
      <c r="D262" s="5" t="s">
        <v>433</v>
      </c>
      <c r="E262" s="5">
        <v>28</v>
      </c>
      <c r="F262" s="5" t="s">
        <v>434</v>
      </c>
      <c r="G262" s="5" t="s">
        <v>4</v>
      </c>
      <c r="H262" s="5" t="s">
        <v>315</v>
      </c>
      <c r="I262" s="5" t="s">
        <v>315</v>
      </c>
      <c r="J262" s="5">
        <v>16</v>
      </c>
      <c r="K262" s="5">
        <v>16</v>
      </c>
      <c r="L262" s="5">
        <v>11</v>
      </c>
      <c r="M262" s="5">
        <v>0.69</v>
      </c>
      <c r="N262" s="5">
        <v>11.04</v>
      </c>
      <c r="O262" s="5">
        <v>11</v>
      </c>
      <c r="P262" s="5">
        <v>0.69</v>
      </c>
      <c r="Q262" s="5">
        <v>11.04</v>
      </c>
      <c r="R262" s="5">
        <v>6</v>
      </c>
      <c r="S262" s="5">
        <v>11</v>
      </c>
      <c r="T262" s="5">
        <v>11.04</v>
      </c>
      <c r="U262" s="5">
        <v>11.04</v>
      </c>
      <c r="V262" s="5">
        <v>16</v>
      </c>
      <c r="W262" s="5">
        <v>16</v>
      </c>
      <c r="X262" s="5">
        <v>1</v>
      </c>
      <c r="Y262" t="str">
        <f t="shared" si="4"/>
        <v>2019-D.Carr</v>
      </c>
    </row>
    <row r="263" spans="1:25" x14ac:dyDescent="0.2">
      <c r="A263" s="5">
        <v>4449</v>
      </c>
      <c r="B263" s="5">
        <v>2019</v>
      </c>
      <c r="C263" s="5" t="s">
        <v>71</v>
      </c>
      <c r="D263" s="5" t="s">
        <v>319</v>
      </c>
      <c r="E263" s="5">
        <v>30</v>
      </c>
      <c r="F263" s="5" t="s">
        <v>434</v>
      </c>
      <c r="G263" s="5" t="s">
        <v>4</v>
      </c>
      <c r="H263" s="5" t="s">
        <v>315</v>
      </c>
      <c r="I263" s="5" t="s">
        <v>315</v>
      </c>
      <c r="J263" s="5">
        <v>2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5">
        <v>0</v>
      </c>
      <c r="R263" s="5">
        <v>6</v>
      </c>
      <c r="S263" s="5">
        <v>0.66666667000000002</v>
      </c>
      <c r="T263" s="5">
        <v>0</v>
      </c>
      <c r="U263" s="5">
        <v>0</v>
      </c>
      <c r="V263" s="5">
        <v>2</v>
      </c>
      <c r="W263" s="5">
        <v>0</v>
      </c>
      <c r="X263" s="5"/>
      <c r="Y263" t="str">
        <f t="shared" si="4"/>
        <v>2019-M.Glennon</v>
      </c>
    </row>
    <row r="264" spans="1:25" x14ac:dyDescent="0.2">
      <c r="A264" s="5">
        <v>3867</v>
      </c>
      <c r="B264" s="5">
        <v>2018</v>
      </c>
      <c r="C264" s="5" t="s">
        <v>112</v>
      </c>
      <c r="D264" s="5" t="s">
        <v>369</v>
      </c>
      <c r="E264" s="5">
        <v>28</v>
      </c>
      <c r="F264" s="5" t="s">
        <v>434</v>
      </c>
      <c r="G264" s="5" t="s">
        <v>4</v>
      </c>
      <c r="H264" s="5" t="s">
        <v>315</v>
      </c>
      <c r="I264" s="5" t="s">
        <v>315</v>
      </c>
      <c r="J264" s="5">
        <v>2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5">
        <v>0</v>
      </c>
      <c r="R264" s="5">
        <v>4</v>
      </c>
      <c r="S264" s="5">
        <v>1</v>
      </c>
      <c r="T264" s="5">
        <v>0</v>
      </c>
      <c r="U264" s="5">
        <v>0</v>
      </c>
      <c r="V264" s="5">
        <v>3</v>
      </c>
      <c r="W264" s="5">
        <v>0</v>
      </c>
      <c r="X264" s="5"/>
      <c r="Y264" t="str">
        <f t="shared" si="4"/>
        <v>2018-A.McCarron</v>
      </c>
    </row>
    <row r="265" spans="1:25" x14ac:dyDescent="0.2">
      <c r="A265" s="5">
        <v>5506</v>
      </c>
      <c r="B265" s="5">
        <v>2018</v>
      </c>
      <c r="C265" s="5" t="s">
        <v>30</v>
      </c>
      <c r="D265" s="5" t="s">
        <v>433</v>
      </c>
      <c r="E265" s="5">
        <v>27</v>
      </c>
      <c r="F265" s="5" t="s">
        <v>434</v>
      </c>
      <c r="G265" s="5" t="s">
        <v>4</v>
      </c>
      <c r="H265" s="5" t="s">
        <v>315</v>
      </c>
      <c r="I265" s="5" t="s">
        <v>315</v>
      </c>
      <c r="J265" s="5">
        <v>16</v>
      </c>
      <c r="K265" s="5">
        <v>16</v>
      </c>
      <c r="L265" s="5">
        <v>11</v>
      </c>
      <c r="M265" s="5">
        <v>0.69</v>
      </c>
      <c r="N265" s="5">
        <v>11.04</v>
      </c>
      <c r="O265" s="5">
        <v>11</v>
      </c>
      <c r="P265" s="5">
        <v>0.69</v>
      </c>
      <c r="Q265" s="5">
        <v>11.04</v>
      </c>
      <c r="R265" s="5">
        <v>5</v>
      </c>
      <c r="S265" s="5">
        <v>11.6666667</v>
      </c>
      <c r="T265" s="5">
        <v>10.72</v>
      </c>
      <c r="U265" s="5">
        <v>10.72</v>
      </c>
      <c r="V265" s="5">
        <v>15</v>
      </c>
      <c r="W265" s="5">
        <v>15</v>
      </c>
      <c r="X265" s="5">
        <v>1</v>
      </c>
      <c r="Y265" t="str">
        <f t="shared" si="4"/>
        <v>2018-D.Carr</v>
      </c>
    </row>
    <row r="266" spans="1:25" x14ac:dyDescent="0.2">
      <c r="A266" s="5">
        <v>5521</v>
      </c>
      <c r="B266" s="5">
        <v>2017</v>
      </c>
      <c r="C266" s="5" t="s">
        <v>30</v>
      </c>
      <c r="D266" s="5" t="s">
        <v>433</v>
      </c>
      <c r="E266" s="5">
        <v>26</v>
      </c>
      <c r="F266" s="5" t="s">
        <v>434</v>
      </c>
      <c r="G266" s="5" t="s">
        <v>4</v>
      </c>
      <c r="H266" s="5" t="s">
        <v>315</v>
      </c>
      <c r="I266" s="5" t="s">
        <v>315</v>
      </c>
      <c r="J266" s="5">
        <v>15</v>
      </c>
      <c r="K266" s="5">
        <v>15</v>
      </c>
      <c r="L266" s="5">
        <v>10</v>
      </c>
      <c r="M266" s="5">
        <v>0.67</v>
      </c>
      <c r="N266" s="5">
        <v>10.72</v>
      </c>
      <c r="O266" s="5">
        <v>10</v>
      </c>
      <c r="P266" s="5">
        <v>0.67</v>
      </c>
      <c r="Q266" s="5">
        <v>10.72</v>
      </c>
      <c r="R266" s="5">
        <v>4</v>
      </c>
      <c r="S266" s="5">
        <v>10</v>
      </c>
      <c r="T266" s="5">
        <v>12.8</v>
      </c>
      <c r="U266" s="5">
        <v>12.8</v>
      </c>
      <c r="V266" s="5">
        <v>15</v>
      </c>
      <c r="W266" s="5">
        <v>15</v>
      </c>
      <c r="X266" s="5">
        <v>1</v>
      </c>
      <c r="Y266" t="str">
        <f t="shared" si="4"/>
        <v>2017-D.Carr</v>
      </c>
    </row>
    <row r="267" spans="1:25" x14ac:dyDescent="0.2">
      <c r="A267" s="5">
        <v>14472</v>
      </c>
      <c r="B267" s="5">
        <v>2017</v>
      </c>
      <c r="C267" s="5" t="s">
        <v>342</v>
      </c>
      <c r="D267" s="5" t="s">
        <v>343</v>
      </c>
      <c r="E267" s="5">
        <v>27</v>
      </c>
      <c r="F267" s="5" t="s">
        <v>434</v>
      </c>
      <c r="G267" s="5" t="s">
        <v>4</v>
      </c>
      <c r="H267" s="5" t="s">
        <v>315</v>
      </c>
      <c r="I267" s="5" t="s">
        <v>315</v>
      </c>
      <c r="J267" s="5">
        <v>2</v>
      </c>
      <c r="K267" s="5">
        <v>1</v>
      </c>
      <c r="L267" s="5">
        <v>1</v>
      </c>
      <c r="M267" s="5">
        <v>0.5</v>
      </c>
      <c r="N267" s="5">
        <v>8</v>
      </c>
      <c r="O267" s="5">
        <v>1</v>
      </c>
      <c r="P267" s="5">
        <v>0.5</v>
      </c>
      <c r="Q267" s="5">
        <v>8</v>
      </c>
      <c r="R267" s="5">
        <v>5</v>
      </c>
      <c r="S267" s="5">
        <v>1.6666666699999999</v>
      </c>
      <c r="T267" s="5">
        <v>2.72</v>
      </c>
      <c r="U267" s="5">
        <v>2.72</v>
      </c>
      <c r="V267" s="5">
        <v>6</v>
      </c>
      <c r="W267" s="5">
        <v>1</v>
      </c>
      <c r="X267" s="5"/>
      <c r="Y267" t="str">
        <f t="shared" si="4"/>
        <v>2017-E.Manuel</v>
      </c>
    </row>
    <row r="268" spans="1:25" x14ac:dyDescent="0.2">
      <c r="A268" s="5">
        <v>16411</v>
      </c>
      <c r="B268" s="5">
        <v>2016</v>
      </c>
      <c r="C268" s="5" t="s">
        <v>278</v>
      </c>
      <c r="D268" s="5" t="s">
        <v>436</v>
      </c>
      <c r="E268" s="5">
        <v>23</v>
      </c>
      <c r="F268" s="5" t="s">
        <v>434</v>
      </c>
      <c r="G268" s="5" t="s">
        <v>4</v>
      </c>
      <c r="H268" s="5" t="s">
        <v>315</v>
      </c>
      <c r="I268" s="5" t="s">
        <v>315</v>
      </c>
      <c r="J268" s="5">
        <v>1</v>
      </c>
      <c r="K268" s="5">
        <v>0</v>
      </c>
      <c r="L268" s="5">
        <v>0</v>
      </c>
      <c r="M268" s="5">
        <v>0</v>
      </c>
      <c r="N268" s="5">
        <v>0</v>
      </c>
      <c r="O268" s="5">
        <v>0</v>
      </c>
      <c r="P268" s="5">
        <v>0</v>
      </c>
      <c r="Q268" s="5">
        <v>0</v>
      </c>
      <c r="R268" s="5">
        <v>1</v>
      </c>
      <c r="S268" s="5">
        <v>0</v>
      </c>
      <c r="T268" s="5">
        <v>0</v>
      </c>
      <c r="U268" s="5">
        <v>0</v>
      </c>
      <c r="V268" s="5">
        <v>0</v>
      </c>
      <c r="W268" s="5">
        <v>0</v>
      </c>
      <c r="X268" s="5"/>
      <c r="Y268" t="str">
        <f t="shared" si="4"/>
        <v>2016-C.Cook</v>
      </c>
    </row>
    <row r="269" spans="1:25" x14ac:dyDescent="0.2">
      <c r="A269" s="5">
        <v>5527</v>
      </c>
      <c r="B269" s="5">
        <v>2016</v>
      </c>
      <c r="C269" s="5" t="s">
        <v>30</v>
      </c>
      <c r="D269" s="5" t="s">
        <v>433</v>
      </c>
      <c r="E269" s="5">
        <v>25</v>
      </c>
      <c r="F269" s="5" t="s">
        <v>434</v>
      </c>
      <c r="G269" s="5" t="s">
        <v>4</v>
      </c>
      <c r="H269" s="5" t="s">
        <v>315</v>
      </c>
      <c r="I269" s="5" t="s">
        <v>315</v>
      </c>
      <c r="J269" s="5">
        <v>15</v>
      </c>
      <c r="K269" s="5">
        <v>15</v>
      </c>
      <c r="L269" s="5">
        <v>12</v>
      </c>
      <c r="M269" s="5">
        <v>0.8</v>
      </c>
      <c r="N269" s="5">
        <v>12.8</v>
      </c>
      <c r="O269" s="5">
        <v>12</v>
      </c>
      <c r="P269" s="5">
        <v>0.8</v>
      </c>
      <c r="Q269" s="5">
        <v>12.8</v>
      </c>
      <c r="R269" s="5">
        <v>3</v>
      </c>
      <c r="S269" s="5">
        <v>9</v>
      </c>
      <c r="T269" s="5">
        <v>12.96</v>
      </c>
      <c r="U269" s="5">
        <v>12.96</v>
      </c>
      <c r="V269" s="5">
        <v>16</v>
      </c>
      <c r="W269" s="5">
        <v>16</v>
      </c>
      <c r="X269" s="5">
        <v>1</v>
      </c>
      <c r="Y269" t="str">
        <f t="shared" ref="Y269:Y332" si="5">TRIM(CONCATENATE((B269),"-",LEFT(C269,1),".",RIGHT(C269,LEN(C269)-FIND(" ",C269))))</f>
        <v>2016-D.Carr</v>
      </c>
    </row>
    <row r="270" spans="1:25" x14ac:dyDescent="0.2">
      <c r="A270" s="5">
        <v>16413</v>
      </c>
      <c r="B270" s="5">
        <v>2016</v>
      </c>
      <c r="C270" s="5" t="s">
        <v>280</v>
      </c>
      <c r="D270" s="5" t="s">
        <v>437</v>
      </c>
      <c r="E270" s="5">
        <v>27</v>
      </c>
      <c r="F270" s="5" t="s">
        <v>434</v>
      </c>
      <c r="G270" s="5" t="s">
        <v>4</v>
      </c>
      <c r="H270" s="5" t="s">
        <v>315</v>
      </c>
      <c r="I270" s="5" t="s">
        <v>315</v>
      </c>
      <c r="J270" s="5">
        <v>3</v>
      </c>
      <c r="K270" s="5">
        <v>1</v>
      </c>
      <c r="L270" s="5">
        <v>0</v>
      </c>
      <c r="M270" s="5">
        <v>0</v>
      </c>
      <c r="N270" s="5">
        <v>0</v>
      </c>
      <c r="O270" s="5">
        <v>0</v>
      </c>
      <c r="P270" s="5">
        <v>0</v>
      </c>
      <c r="Q270" s="5">
        <v>0</v>
      </c>
      <c r="R270" s="5">
        <v>4</v>
      </c>
      <c r="S270" s="5">
        <v>1.3333333300000001</v>
      </c>
      <c r="T270" s="5">
        <v>0</v>
      </c>
      <c r="U270" s="5">
        <v>0</v>
      </c>
      <c r="V270" s="5">
        <v>2</v>
      </c>
      <c r="W270" s="5">
        <v>0</v>
      </c>
      <c r="X270" s="5"/>
      <c r="Y270" t="str">
        <f t="shared" si="5"/>
        <v>2016-M.McGloin</v>
      </c>
    </row>
    <row r="271" spans="1:25" x14ac:dyDescent="0.2">
      <c r="A271" s="5">
        <v>5531</v>
      </c>
      <c r="B271" s="5">
        <v>2015</v>
      </c>
      <c r="C271" s="5" t="s">
        <v>30</v>
      </c>
      <c r="D271" s="5" t="s">
        <v>433</v>
      </c>
      <c r="E271" s="5">
        <v>24</v>
      </c>
      <c r="F271" s="5" t="s">
        <v>434</v>
      </c>
      <c r="G271" s="5" t="s">
        <v>4</v>
      </c>
      <c r="H271" s="5" t="s">
        <v>315</v>
      </c>
      <c r="I271" s="5" t="s">
        <v>315</v>
      </c>
      <c r="J271" s="5">
        <v>16</v>
      </c>
      <c r="K271" s="5">
        <v>16</v>
      </c>
      <c r="L271" s="5">
        <v>13</v>
      </c>
      <c r="M271" s="5">
        <v>0.81</v>
      </c>
      <c r="N271" s="5">
        <v>12.96</v>
      </c>
      <c r="O271" s="5">
        <v>13</v>
      </c>
      <c r="P271" s="5">
        <v>0.81</v>
      </c>
      <c r="Q271" s="5">
        <v>12.96</v>
      </c>
      <c r="R271" s="5">
        <v>2</v>
      </c>
      <c r="S271" s="5">
        <v>5</v>
      </c>
      <c r="T271" s="5">
        <v>4.96</v>
      </c>
      <c r="U271" s="5">
        <v>4.96</v>
      </c>
      <c r="V271" s="5">
        <v>16</v>
      </c>
      <c r="W271" s="5">
        <v>16</v>
      </c>
      <c r="X271" s="5">
        <v>1</v>
      </c>
      <c r="Y271" t="str">
        <f t="shared" si="5"/>
        <v>2015-D.Carr</v>
      </c>
    </row>
    <row r="272" spans="1:25" x14ac:dyDescent="0.2">
      <c r="A272" s="5">
        <v>16417</v>
      </c>
      <c r="B272" s="5">
        <v>2015</v>
      </c>
      <c r="C272" s="5" t="s">
        <v>280</v>
      </c>
      <c r="D272" s="5" t="s">
        <v>437</v>
      </c>
      <c r="E272" s="5">
        <v>26</v>
      </c>
      <c r="F272" s="5" t="s">
        <v>434</v>
      </c>
      <c r="G272" s="5" t="s">
        <v>4</v>
      </c>
      <c r="H272" s="5" t="s">
        <v>315</v>
      </c>
      <c r="I272" s="5" t="s">
        <v>315</v>
      </c>
      <c r="J272" s="5">
        <v>2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>
        <v>3</v>
      </c>
      <c r="S272" s="5">
        <v>2</v>
      </c>
      <c r="T272" s="5">
        <v>0</v>
      </c>
      <c r="U272" s="5">
        <v>0</v>
      </c>
      <c r="V272" s="5">
        <v>1</v>
      </c>
      <c r="W272" s="5">
        <v>0</v>
      </c>
      <c r="X272" s="5"/>
      <c r="Y272" t="str">
        <f t="shared" si="5"/>
        <v>2015-M.McGloin</v>
      </c>
    </row>
    <row r="273" spans="1:25" x14ac:dyDescent="0.2">
      <c r="A273" s="5">
        <v>5678</v>
      </c>
      <c r="B273" s="5">
        <v>2020</v>
      </c>
      <c r="C273" s="5" t="s">
        <v>66</v>
      </c>
      <c r="D273" s="5" t="s">
        <v>438</v>
      </c>
      <c r="E273" s="5">
        <v>38</v>
      </c>
      <c r="F273" s="5" t="s">
        <v>65</v>
      </c>
      <c r="G273" s="5" t="s">
        <v>4</v>
      </c>
      <c r="H273" s="5" t="s">
        <v>315</v>
      </c>
      <c r="I273" s="5" t="s">
        <v>315</v>
      </c>
      <c r="J273" s="5">
        <v>9</v>
      </c>
      <c r="K273" s="5">
        <v>7</v>
      </c>
      <c r="L273" s="5">
        <v>7</v>
      </c>
      <c r="M273" s="5">
        <v>0.78</v>
      </c>
      <c r="N273" s="5">
        <v>12.48</v>
      </c>
      <c r="O273" s="5">
        <v>7</v>
      </c>
      <c r="P273" s="5">
        <v>0.78</v>
      </c>
      <c r="Q273" s="5">
        <v>12.48</v>
      </c>
      <c r="R273" s="5">
        <v>16</v>
      </c>
      <c r="S273" s="5">
        <v>6.6666666699999997</v>
      </c>
      <c r="T273" s="5">
        <v>10.72</v>
      </c>
      <c r="U273" s="5">
        <v>10.72</v>
      </c>
      <c r="V273" s="5">
        <v>15</v>
      </c>
      <c r="W273" s="5">
        <v>13</v>
      </c>
      <c r="X273" s="5"/>
      <c r="Y273" t="str">
        <f t="shared" si="5"/>
        <v>2020-R.Fitzpatrick</v>
      </c>
    </row>
    <row r="274" spans="1:25" x14ac:dyDescent="0.2">
      <c r="A274" s="5">
        <v>5686</v>
      </c>
      <c r="B274" s="5">
        <v>2020</v>
      </c>
      <c r="C274" s="5" t="s">
        <v>64</v>
      </c>
      <c r="D274" s="5" t="s">
        <v>439</v>
      </c>
      <c r="E274" s="5">
        <v>22</v>
      </c>
      <c r="F274" s="5" t="s">
        <v>65</v>
      </c>
      <c r="G274" s="5" t="s">
        <v>4</v>
      </c>
      <c r="H274" s="5" t="s">
        <v>315</v>
      </c>
      <c r="I274" s="5" t="s">
        <v>315</v>
      </c>
      <c r="J274" s="5">
        <v>10</v>
      </c>
      <c r="K274" s="5">
        <v>9</v>
      </c>
      <c r="L274" s="5">
        <v>5</v>
      </c>
      <c r="M274" s="5">
        <v>0.5</v>
      </c>
      <c r="N274" s="5">
        <v>8</v>
      </c>
      <c r="O274" s="5">
        <v>5</v>
      </c>
      <c r="P274" s="5">
        <v>0.5</v>
      </c>
      <c r="Q274" s="5">
        <v>8</v>
      </c>
      <c r="R274" s="5">
        <v>1</v>
      </c>
      <c r="S274" s="5">
        <v>5</v>
      </c>
      <c r="T274" s="5">
        <v>0</v>
      </c>
      <c r="U274" s="5">
        <v>0</v>
      </c>
      <c r="V274" s="5">
        <v>0</v>
      </c>
      <c r="W274" s="5">
        <v>0</v>
      </c>
      <c r="X274" s="5">
        <v>1</v>
      </c>
      <c r="Y274" t="str">
        <f t="shared" si="5"/>
        <v>2020-T.Tagovailoa</v>
      </c>
    </row>
    <row r="275" spans="1:25" x14ac:dyDescent="0.2">
      <c r="A275" s="5">
        <v>10365</v>
      </c>
      <c r="B275" s="5">
        <v>2019</v>
      </c>
      <c r="C275" s="5" t="s">
        <v>118</v>
      </c>
      <c r="D275" s="5" t="s">
        <v>318</v>
      </c>
      <c r="E275" s="5">
        <v>22</v>
      </c>
      <c r="F275" s="5" t="s">
        <v>65</v>
      </c>
      <c r="G275" s="5" t="s">
        <v>4</v>
      </c>
      <c r="H275" s="5" t="s">
        <v>315</v>
      </c>
      <c r="I275" s="5" t="s">
        <v>315</v>
      </c>
      <c r="J275" s="5">
        <v>6</v>
      </c>
      <c r="K275" s="5">
        <v>3</v>
      </c>
      <c r="L275" s="5">
        <v>1</v>
      </c>
      <c r="M275" s="5">
        <v>0.17</v>
      </c>
      <c r="N275" s="5">
        <v>2.72</v>
      </c>
      <c r="O275" s="5">
        <v>1</v>
      </c>
      <c r="P275" s="5">
        <v>0.17</v>
      </c>
      <c r="Q275" s="5">
        <v>2.72</v>
      </c>
      <c r="R275" s="5">
        <v>2</v>
      </c>
      <c r="S275" s="5">
        <v>2</v>
      </c>
      <c r="T275" s="5">
        <v>2.2400000000000002</v>
      </c>
      <c r="U275" s="5">
        <v>2.2400000000000002</v>
      </c>
      <c r="V275" s="5">
        <v>14</v>
      </c>
      <c r="W275" s="5">
        <v>13</v>
      </c>
      <c r="X275" s="5"/>
      <c r="Y275" t="str">
        <f t="shared" si="5"/>
        <v>2019-J.Rosen</v>
      </c>
    </row>
    <row r="276" spans="1:25" x14ac:dyDescent="0.2">
      <c r="A276" s="5">
        <v>5715</v>
      </c>
      <c r="B276" s="5">
        <v>2019</v>
      </c>
      <c r="C276" s="5" t="s">
        <v>66</v>
      </c>
      <c r="D276" s="5" t="s">
        <v>438</v>
      </c>
      <c r="E276" s="5">
        <v>37</v>
      </c>
      <c r="F276" s="5" t="s">
        <v>65</v>
      </c>
      <c r="G276" s="5" t="s">
        <v>4</v>
      </c>
      <c r="H276" s="5" t="s">
        <v>315</v>
      </c>
      <c r="I276" s="5" t="s">
        <v>315</v>
      </c>
      <c r="J276" s="5">
        <v>15</v>
      </c>
      <c r="K276" s="5">
        <v>13</v>
      </c>
      <c r="L276" s="5">
        <v>10</v>
      </c>
      <c r="M276" s="5">
        <v>0.67</v>
      </c>
      <c r="N276" s="5">
        <v>10.72</v>
      </c>
      <c r="O276" s="5">
        <v>10</v>
      </c>
      <c r="P276" s="5">
        <v>0.67</v>
      </c>
      <c r="Q276" s="5">
        <v>10.72</v>
      </c>
      <c r="R276" s="5">
        <v>15</v>
      </c>
      <c r="S276" s="5">
        <v>5</v>
      </c>
      <c r="T276" s="5">
        <v>14.08</v>
      </c>
      <c r="U276" s="5">
        <v>14.08</v>
      </c>
      <c r="V276" s="5">
        <v>8</v>
      </c>
      <c r="W276" s="5">
        <v>7</v>
      </c>
      <c r="X276" s="5">
        <v>1</v>
      </c>
      <c r="Y276" t="str">
        <f t="shared" si="5"/>
        <v>2019-R.Fitzpatrick</v>
      </c>
    </row>
    <row r="277" spans="1:25" x14ac:dyDescent="0.2">
      <c r="A277" s="5">
        <v>12589</v>
      </c>
      <c r="B277" s="5">
        <v>2018</v>
      </c>
      <c r="C277" s="5" t="s">
        <v>123</v>
      </c>
      <c r="D277" s="5" t="s">
        <v>390</v>
      </c>
      <c r="E277" s="5">
        <v>28</v>
      </c>
      <c r="F277" s="5" t="s">
        <v>65</v>
      </c>
      <c r="G277" s="5" t="s">
        <v>4</v>
      </c>
      <c r="H277" s="5" t="s">
        <v>315</v>
      </c>
      <c r="I277" s="5" t="s">
        <v>315</v>
      </c>
      <c r="J277" s="5">
        <v>7</v>
      </c>
      <c r="K277" s="5">
        <v>5</v>
      </c>
      <c r="L277" s="5">
        <v>3</v>
      </c>
      <c r="M277" s="5">
        <v>0.43</v>
      </c>
      <c r="N277" s="5">
        <v>6.88</v>
      </c>
      <c r="O277" s="5">
        <v>3</v>
      </c>
      <c r="P277" s="5">
        <v>0.43</v>
      </c>
      <c r="Q277" s="5">
        <v>6.88</v>
      </c>
      <c r="R277" s="5">
        <v>7</v>
      </c>
      <c r="S277" s="5">
        <v>4</v>
      </c>
      <c r="T277" s="5">
        <v>5.28</v>
      </c>
      <c r="U277" s="5">
        <v>5.28</v>
      </c>
      <c r="V277" s="5">
        <v>6</v>
      </c>
      <c r="W277" s="5">
        <v>4</v>
      </c>
      <c r="X277" s="5"/>
      <c r="Y277" t="str">
        <f t="shared" si="5"/>
        <v>2018-B.Osweiler</v>
      </c>
    </row>
    <row r="278" spans="1:25" x14ac:dyDescent="0.2">
      <c r="A278" s="5">
        <v>8811</v>
      </c>
      <c r="B278" s="5">
        <v>2018</v>
      </c>
      <c r="C278" s="5" t="s">
        <v>38</v>
      </c>
      <c r="D278" s="5" t="s">
        <v>440</v>
      </c>
      <c r="E278" s="5">
        <v>30</v>
      </c>
      <c r="F278" s="5" t="s">
        <v>65</v>
      </c>
      <c r="G278" s="5" t="s">
        <v>4</v>
      </c>
      <c r="H278" s="5" t="s">
        <v>315</v>
      </c>
      <c r="I278" s="5" t="s">
        <v>315</v>
      </c>
      <c r="J278" s="5">
        <v>11</v>
      </c>
      <c r="K278" s="5">
        <v>11</v>
      </c>
      <c r="L278" s="5">
        <v>6</v>
      </c>
      <c r="M278" s="5">
        <v>0.55000000000000004</v>
      </c>
      <c r="N278" s="5">
        <v>8.8000000000000007</v>
      </c>
      <c r="O278" s="5">
        <v>6</v>
      </c>
      <c r="P278" s="5">
        <v>0.55000000000000004</v>
      </c>
      <c r="Q278" s="5">
        <v>8.8000000000000007</v>
      </c>
      <c r="R278" s="5">
        <v>6</v>
      </c>
      <c r="S278" s="5">
        <v>11.3333333</v>
      </c>
      <c r="T278" s="5">
        <v>12.32</v>
      </c>
      <c r="U278" s="5">
        <v>12.32</v>
      </c>
      <c r="V278" s="5">
        <v>13</v>
      </c>
      <c r="W278" s="5">
        <v>13</v>
      </c>
      <c r="X278" s="5">
        <v>1</v>
      </c>
      <c r="Y278" t="str">
        <f t="shared" si="5"/>
        <v>2018-R.Tannehill</v>
      </c>
    </row>
    <row r="279" spans="1:25" x14ac:dyDescent="0.2">
      <c r="A279" s="5">
        <v>10754</v>
      </c>
      <c r="B279" s="5">
        <v>2017</v>
      </c>
      <c r="C279" s="5" t="s">
        <v>265</v>
      </c>
      <c r="D279" s="5" t="s">
        <v>362</v>
      </c>
      <c r="E279" s="5">
        <v>27</v>
      </c>
      <c r="F279" s="5" t="s">
        <v>65</v>
      </c>
      <c r="G279" s="5" t="s">
        <v>4</v>
      </c>
      <c r="H279" s="5" t="s">
        <v>315</v>
      </c>
      <c r="I279" s="5" t="s">
        <v>315</v>
      </c>
      <c r="J279" s="5">
        <v>2</v>
      </c>
      <c r="K279" s="5">
        <v>0</v>
      </c>
      <c r="L279" s="5">
        <v>1</v>
      </c>
      <c r="M279" s="5">
        <v>0.5</v>
      </c>
      <c r="N279" s="5">
        <v>8</v>
      </c>
      <c r="O279" s="5">
        <v>1</v>
      </c>
      <c r="P279" s="5">
        <v>0.5</v>
      </c>
      <c r="Q279" s="5">
        <v>8</v>
      </c>
      <c r="R279" s="5">
        <v>2</v>
      </c>
      <c r="S279" s="5">
        <v>0</v>
      </c>
      <c r="T279" s="5">
        <v>0</v>
      </c>
      <c r="U279" s="5">
        <v>0</v>
      </c>
      <c r="V279" s="5">
        <v>1</v>
      </c>
      <c r="W279" s="5">
        <v>0</v>
      </c>
      <c r="X279" s="5"/>
      <c r="Y279" t="str">
        <f t="shared" si="5"/>
        <v>2017-D.Fales</v>
      </c>
    </row>
    <row r="280" spans="1:25" x14ac:dyDescent="0.2">
      <c r="A280" s="5">
        <v>14541</v>
      </c>
      <c r="B280" s="5">
        <v>2017</v>
      </c>
      <c r="C280" s="5" t="s">
        <v>128</v>
      </c>
      <c r="D280" s="5" t="s">
        <v>363</v>
      </c>
      <c r="E280" s="5">
        <v>34</v>
      </c>
      <c r="F280" s="5" t="s">
        <v>65</v>
      </c>
      <c r="G280" s="5" t="s">
        <v>4</v>
      </c>
      <c r="H280" s="5" t="s">
        <v>315</v>
      </c>
      <c r="I280" s="5" t="s">
        <v>315</v>
      </c>
      <c r="J280" s="5">
        <v>14</v>
      </c>
      <c r="K280" s="5">
        <v>14</v>
      </c>
      <c r="L280" s="5">
        <v>6</v>
      </c>
      <c r="M280" s="5">
        <v>0.43</v>
      </c>
      <c r="N280" s="5">
        <v>6.88</v>
      </c>
      <c r="O280" s="5">
        <v>6</v>
      </c>
      <c r="P280" s="5">
        <v>0.43</v>
      </c>
      <c r="Q280" s="5">
        <v>6.88</v>
      </c>
      <c r="R280" s="5">
        <v>12</v>
      </c>
      <c r="S280" s="5">
        <v>8</v>
      </c>
      <c r="T280" s="5">
        <v>6.4</v>
      </c>
      <c r="U280" s="5">
        <v>6.4</v>
      </c>
      <c r="V280" s="5">
        <v>5</v>
      </c>
      <c r="W280" s="5">
        <v>5</v>
      </c>
      <c r="X280" s="5">
        <v>1</v>
      </c>
      <c r="Y280" t="str">
        <f t="shared" si="5"/>
        <v>2017-J.Cutler</v>
      </c>
    </row>
    <row r="281" spans="1:25" x14ac:dyDescent="0.2">
      <c r="A281" s="5">
        <v>10148</v>
      </c>
      <c r="B281" s="5">
        <v>2017</v>
      </c>
      <c r="C281" s="5" t="s">
        <v>119</v>
      </c>
      <c r="D281" s="5" t="s">
        <v>423</v>
      </c>
      <c r="E281" s="5">
        <v>33</v>
      </c>
      <c r="F281" s="5" t="s">
        <v>65</v>
      </c>
      <c r="G281" s="5" t="s">
        <v>4</v>
      </c>
      <c r="H281" s="5" t="s">
        <v>315</v>
      </c>
      <c r="I281" s="5" t="s">
        <v>315</v>
      </c>
      <c r="J281" s="5">
        <v>4</v>
      </c>
      <c r="K281" s="5">
        <v>2</v>
      </c>
      <c r="L281" s="5">
        <v>2</v>
      </c>
      <c r="M281" s="5">
        <v>0.5</v>
      </c>
      <c r="N281" s="5">
        <v>8</v>
      </c>
      <c r="O281" s="5">
        <v>2</v>
      </c>
      <c r="P281" s="5">
        <v>0.5</v>
      </c>
      <c r="Q281" s="5">
        <v>8</v>
      </c>
      <c r="R281" s="5">
        <v>10</v>
      </c>
      <c r="S281" s="5">
        <v>0.66666667000000002</v>
      </c>
      <c r="T281" s="5">
        <v>8</v>
      </c>
      <c r="U281" s="5">
        <v>8</v>
      </c>
      <c r="V281" s="5">
        <v>4</v>
      </c>
      <c r="W281" s="5">
        <v>3</v>
      </c>
      <c r="X281" s="5"/>
      <c r="Y281" t="str">
        <f t="shared" si="5"/>
        <v>2017-M.Moore</v>
      </c>
    </row>
    <row r="282" spans="1:25" x14ac:dyDescent="0.2">
      <c r="A282" s="5">
        <v>10151</v>
      </c>
      <c r="B282" s="5">
        <v>2016</v>
      </c>
      <c r="C282" s="5" t="s">
        <v>119</v>
      </c>
      <c r="D282" s="5" t="s">
        <v>423</v>
      </c>
      <c r="E282" s="5">
        <v>32</v>
      </c>
      <c r="F282" s="5" t="s">
        <v>65</v>
      </c>
      <c r="G282" s="5" t="s">
        <v>4</v>
      </c>
      <c r="H282" s="5" t="s">
        <v>315</v>
      </c>
      <c r="I282" s="5" t="s">
        <v>315</v>
      </c>
      <c r="J282" s="5">
        <v>4</v>
      </c>
      <c r="K282" s="5">
        <v>3</v>
      </c>
      <c r="L282" s="5">
        <v>2</v>
      </c>
      <c r="M282" s="5">
        <v>0.5</v>
      </c>
      <c r="N282" s="5">
        <v>8</v>
      </c>
      <c r="O282" s="5">
        <v>2</v>
      </c>
      <c r="P282" s="5">
        <v>0.5</v>
      </c>
      <c r="Q282" s="5">
        <v>8</v>
      </c>
      <c r="R282" s="5">
        <v>9</v>
      </c>
      <c r="S282" s="5">
        <v>0</v>
      </c>
      <c r="T282" s="5">
        <v>0</v>
      </c>
      <c r="U282" s="5">
        <v>0</v>
      </c>
      <c r="V282" s="5">
        <v>1</v>
      </c>
      <c r="W282" s="5">
        <v>0</v>
      </c>
      <c r="X282" s="5"/>
      <c r="Y282" t="str">
        <f t="shared" si="5"/>
        <v>2016-M.Moore</v>
      </c>
    </row>
    <row r="283" spans="1:25" x14ac:dyDescent="0.2">
      <c r="A283" s="5">
        <v>8815</v>
      </c>
      <c r="B283" s="5">
        <v>2016</v>
      </c>
      <c r="C283" s="5" t="s">
        <v>38</v>
      </c>
      <c r="D283" s="5" t="s">
        <v>440</v>
      </c>
      <c r="E283" s="5">
        <v>28</v>
      </c>
      <c r="F283" s="5" t="s">
        <v>65</v>
      </c>
      <c r="G283" s="5" t="s">
        <v>4</v>
      </c>
      <c r="H283" s="5" t="s">
        <v>315</v>
      </c>
      <c r="I283" s="5" t="s">
        <v>315</v>
      </c>
      <c r="J283" s="5">
        <v>13</v>
      </c>
      <c r="K283" s="5">
        <v>13</v>
      </c>
      <c r="L283" s="5">
        <v>10</v>
      </c>
      <c r="M283" s="5">
        <v>0.77</v>
      </c>
      <c r="N283" s="5">
        <v>12.32</v>
      </c>
      <c r="O283" s="5">
        <v>10</v>
      </c>
      <c r="P283" s="5">
        <v>0.77</v>
      </c>
      <c r="Q283" s="5">
        <v>12.32</v>
      </c>
      <c r="R283" s="5">
        <v>5</v>
      </c>
      <c r="S283" s="5">
        <v>11.6666667</v>
      </c>
      <c r="T283" s="5">
        <v>9.92</v>
      </c>
      <c r="U283" s="5">
        <v>9.92</v>
      </c>
      <c r="V283" s="5">
        <v>16</v>
      </c>
      <c r="W283" s="5">
        <v>16</v>
      </c>
      <c r="X283" s="5">
        <v>1</v>
      </c>
      <c r="Y283" t="str">
        <f t="shared" si="5"/>
        <v>2016-R.Tannehill</v>
      </c>
    </row>
    <row r="284" spans="1:25" x14ac:dyDescent="0.2">
      <c r="A284" s="5">
        <v>14190</v>
      </c>
      <c r="B284" s="5">
        <v>2016</v>
      </c>
      <c r="C284" s="5" t="s">
        <v>135</v>
      </c>
      <c r="D284" s="5" t="s">
        <v>407</v>
      </c>
      <c r="E284" s="5">
        <v>29</v>
      </c>
      <c r="F284" s="5" t="s">
        <v>65</v>
      </c>
      <c r="G284" s="5" t="s">
        <v>4</v>
      </c>
      <c r="H284" s="5" t="s">
        <v>315</v>
      </c>
      <c r="I284" s="5" t="s">
        <v>315</v>
      </c>
      <c r="J284" s="5">
        <v>0</v>
      </c>
      <c r="K284" s="5">
        <v>0</v>
      </c>
      <c r="L284" s="5">
        <v>0</v>
      </c>
      <c r="M284" s="5"/>
      <c r="N284" s="5"/>
      <c r="O284" s="5">
        <v>0</v>
      </c>
      <c r="P284" s="5"/>
      <c r="Q284" s="5"/>
      <c r="R284" s="5">
        <v>6</v>
      </c>
      <c r="S284" s="5">
        <v>0.33333332999999998</v>
      </c>
      <c r="T284" s="5">
        <v>4</v>
      </c>
      <c r="U284" s="5">
        <v>4</v>
      </c>
      <c r="V284" s="5">
        <v>4</v>
      </c>
      <c r="W284" s="5">
        <v>2</v>
      </c>
      <c r="X284" s="5"/>
      <c r="Y284" t="str">
        <f t="shared" si="5"/>
        <v>2016-T.Yates</v>
      </c>
    </row>
    <row r="285" spans="1:25" x14ac:dyDescent="0.2">
      <c r="A285" s="5">
        <v>10153</v>
      </c>
      <c r="B285" s="5">
        <v>2015</v>
      </c>
      <c r="C285" s="5" t="s">
        <v>119</v>
      </c>
      <c r="D285" s="5" t="s">
        <v>423</v>
      </c>
      <c r="E285" s="5">
        <v>31</v>
      </c>
      <c r="F285" s="5" t="s">
        <v>65</v>
      </c>
      <c r="G285" s="5" t="s">
        <v>4</v>
      </c>
      <c r="H285" s="5" t="s">
        <v>315</v>
      </c>
      <c r="I285" s="5" t="s">
        <v>315</v>
      </c>
      <c r="J285" s="5">
        <v>1</v>
      </c>
      <c r="K285" s="5">
        <v>0</v>
      </c>
      <c r="L285" s="5">
        <v>0</v>
      </c>
      <c r="M285" s="5">
        <v>0</v>
      </c>
      <c r="N285" s="5">
        <v>0</v>
      </c>
      <c r="O285" s="5">
        <v>0</v>
      </c>
      <c r="P285" s="5">
        <v>0</v>
      </c>
      <c r="Q285" s="5">
        <v>0</v>
      </c>
      <c r="R285" s="5">
        <v>8</v>
      </c>
      <c r="S285" s="5">
        <v>0</v>
      </c>
      <c r="T285" s="5">
        <v>0</v>
      </c>
      <c r="U285" s="5">
        <v>0</v>
      </c>
      <c r="V285" s="5">
        <v>2</v>
      </c>
      <c r="W285" s="5">
        <v>0</v>
      </c>
      <c r="X285" s="5"/>
      <c r="Y285" t="str">
        <f t="shared" si="5"/>
        <v>2015-M.Moore</v>
      </c>
    </row>
    <row r="286" spans="1:25" x14ac:dyDescent="0.2">
      <c r="A286" s="5">
        <v>8817</v>
      </c>
      <c r="B286" s="5">
        <v>2015</v>
      </c>
      <c r="C286" s="5" t="s">
        <v>38</v>
      </c>
      <c r="D286" s="5" t="s">
        <v>440</v>
      </c>
      <c r="E286" s="5">
        <v>27</v>
      </c>
      <c r="F286" s="5" t="s">
        <v>65</v>
      </c>
      <c r="G286" s="5" t="s">
        <v>4</v>
      </c>
      <c r="H286" s="5" t="s">
        <v>315</v>
      </c>
      <c r="I286" s="5" t="s">
        <v>315</v>
      </c>
      <c r="J286" s="5">
        <v>16</v>
      </c>
      <c r="K286" s="5">
        <v>16</v>
      </c>
      <c r="L286" s="5">
        <v>10</v>
      </c>
      <c r="M286" s="5">
        <v>0.62</v>
      </c>
      <c r="N286" s="5">
        <v>9.92</v>
      </c>
      <c r="O286" s="5">
        <v>10</v>
      </c>
      <c r="P286" s="5">
        <v>0.62</v>
      </c>
      <c r="Q286" s="5">
        <v>9.92</v>
      </c>
      <c r="R286" s="5">
        <v>4</v>
      </c>
      <c r="S286" s="5">
        <v>11.6666667</v>
      </c>
      <c r="T286" s="5">
        <v>14.08</v>
      </c>
      <c r="U286" s="5">
        <v>14.08</v>
      </c>
      <c r="V286" s="5">
        <v>16</v>
      </c>
      <c r="W286" s="5">
        <v>16</v>
      </c>
      <c r="X286" s="5">
        <v>1</v>
      </c>
      <c r="Y286" t="str">
        <f t="shared" si="5"/>
        <v>2015-R.Tannehill</v>
      </c>
    </row>
    <row r="287" spans="1:25" x14ac:dyDescent="0.2">
      <c r="A287" s="5">
        <v>5879</v>
      </c>
      <c r="B287" s="5">
        <v>2020</v>
      </c>
      <c r="C287" s="5" t="s">
        <v>26</v>
      </c>
      <c r="D287" s="5" t="s">
        <v>441</v>
      </c>
      <c r="E287" s="5">
        <v>32</v>
      </c>
      <c r="F287" s="5" t="s">
        <v>27</v>
      </c>
      <c r="G287" s="5" t="s">
        <v>4</v>
      </c>
      <c r="H287" s="5" t="s">
        <v>315</v>
      </c>
      <c r="I287" s="5" t="s">
        <v>315</v>
      </c>
      <c r="J287" s="5">
        <v>16</v>
      </c>
      <c r="K287" s="5">
        <v>16</v>
      </c>
      <c r="L287" s="5">
        <v>14</v>
      </c>
      <c r="M287" s="5">
        <v>0.88</v>
      </c>
      <c r="N287" s="5">
        <v>14.08</v>
      </c>
      <c r="O287" s="5">
        <v>14</v>
      </c>
      <c r="P287" s="5">
        <v>0.88</v>
      </c>
      <c r="Q287" s="5">
        <v>14.08</v>
      </c>
      <c r="R287" s="5">
        <v>9</v>
      </c>
      <c r="S287" s="5">
        <v>12.6666667</v>
      </c>
      <c r="T287" s="5">
        <v>14.88</v>
      </c>
      <c r="U287" s="5">
        <v>14.88</v>
      </c>
      <c r="V287" s="5">
        <v>15</v>
      </c>
      <c r="W287" s="5">
        <v>15</v>
      </c>
      <c r="X287" s="5">
        <v>1</v>
      </c>
      <c r="Y287" t="str">
        <f t="shared" si="5"/>
        <v>2020-K.Cousins</v>
      </c>
    </row>
    <row r="288" spans="1:25" x14ac:dyDescent="0.2">
      <c r="A288" s="5">
        <v>5922</v>
      </c>
      <c r="B288" s="5">
        <v>2019</v>
      </c>
      <c r="C288" s="5" t="s">
        <v>26</v>
      </c>
      <c r="D288" s="5" t="s">
        <v>441</v>
      </c>
      <c r="E288" s="5">
        <v>31</v>
      </c>
      <c r="F288" s="5" t="s">
        <v>27</v>
      </c>
      <c r="G288" s="5" t="s">
        <v>4</v>
      </c>
      <c r="H288" s="5" t="s">
        <v>315</v>
      </c>
      <c r="I288" s="5" t="s">
        <v>315</v>
      </c>
      <c r="J288" s="5">
        <v>15</v>
      </c>
      <c r="K288" s="5">
        <v>15</v>
      </c>
      <c r="L288" s="5">
        <v>14</v>
      </c>
      <c r="M288" s="5">
        <v>0.93</v>
      </c>
      <c r="N288" s="5">
        <v>14.88</v>
      </c>
      <c r="O288" s="5">
        <v>14</v>
      </c>
      <c r="P288" s="5">
        <v>0.93</v>
      </c>
      <c r="Q288" s="5">
        <v>14.88</v>
      </c>
      <c r="R288" s="5">
        <v>8</v>
      </c>
      <c r="S288" s="5">
        <v>13</v>
      </c>
      <c r="T288" s="5">
        <v>12</v>
      </c>
      <c r="U288" s="5">
        <v>12</v>
      </c>
      <c r="V288" s="5">
        <v>16</v>
      </c>
      <c r="W288" s="5">
        <v>16</v>
      </c>
      <c r="X288" s="5">
        <v>1</v>
      </c>
      <c r="Y288" t="str">
        <f t="shared" si="5"/>
        <v>2019-K.Cousins</v>
      </c>
    </row>
    <row r="289" spans="1:25" x14ac:dyDescent="0.2">
      <c r="A289" s="5">
        <v>10421</v>
      </c>
      <c r="B289" s="5">
        <v>2019</v>
      </c>
      <c r="C289" s="5" t="s">
        <v>262</v>
      </c>
      <c r="D289" s="5" t="s">
        <v>432</v>
      </c>
      <c r="E289" s="5">
        <v>27</v>
      </c>
      <c r="F289" s="5" t="s">
        <v>27</v>
      </c>
      <c r="G289" s="5" t="s">
        <v>4</v>
      </c>
      <c r="H289" s="5" t="s">
        <v>315</v>
      </c>
      <c r="I289" s="5" t="s">
        <v>315</v>
      </c>
      <c r="J289" s="5">
        <v>3</v>
      </c>
      <c r="K289" s="5">
        <v>1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5">
        <v>5</v>
      </c>
      <c r="S289" s="5">
        <v>0.33333332999999998</v>
      </c>
      <c r="T289" s="5">
        <v>0</v>
      </c>
      <c r="U289" s="5">
        <v>0</v>
      </c>
      <c r="V289" s="5">
        <v>3</v>
      </c>
      <c r="W289" s="5">
        <v>0</v>
      </c>
      <c r="X289" s="5"/>
      <c r="Y289" t="str">
        <f t="shared" si="5"/>
        <v>2019-S.Mannion</v>
      </c>
    </row>
    <row r="290" spans="1:25" x14ac:dyDescent="0.2">
      <c r="A290" s="5">
        <v>5952</v>
      </c>
      <c r="B290" s="5">
        <v>2018</v>
      </c>
      <c r="C290" s="5" t="s">
        <v>26</v>
      </c>
      <c r="D290" s="5" t="s">
        <v>441</v>
      </c>
      <c r="E290" s="5">
        <v>30</v>
      </c>
      <c r="F290" s="5" t="s">
        <v>27</v>
      </c>
      <c r="G290" s="5" t="s">
        <v>4</v>
      </c>
      <c r="H290" s="5" t="s">
        <v>315</v>
      </c>
      <c r="I290" s="5" t="s">
        <v>315</v>
      </c>
      <c r="J290" s="5">
        <v>16</v>
      </c>
      <c r="K290" s="5">
        <v>16</v>
      </c>
      <c r="L290" s="5">
        <v>12</v>
      </c>
      <c r="M290" s="5">
        <v>0.75</v>
      </c>
      <c r="N290" s="5">
        <v>12</v>
      </c>
      <c r="O290" s="5">
        <v>12</v>
      </c>
      <c r="P290" s="5">
        <v>0.75</v>
      </c>
      <c r="Q290" s="5">
        <v>12</v>
      </c>
      <c r="R290" s="5">
        <v>7</v>
      </c>
      <c r="S290" s="5">
        <v>13</v>
      </c>
      <c r="T290" s="5">
        <v>12</v>
      </c>
      <c r="U290" s="5">
        <v>12</v>
      </c>
      <c r="V290" s="5">
        <v>16</v>
      </c>
      <c r="W290" s="5">
        <v>16</v>
      </c>
      <c r="X290" s="5">
        <v>1</v>
      </c>
      <c r="Y290" t="str">
        <f t="shared" si="5"/>
        <v>2018-K.Cousins</v>
      </c>
    </row>
    <row r="291" spans="1:25" x14ac:dyDescent="0.2">
      <c r="A291" s="5">
        <v>2400</v>
      </c>
      <c r="B291" s="5">
        <v>2017</v>
      </c>
      <c r="C291" s="5" t="s">
        <v>105</v>
      </c>
      <c r="D291" s="5" t="s">
        <v>372</v>
      </c>
      <c r="E291" s="5">
        <v>29</v>
      </c>
      <c r="F291" s="5" t="s">
        <v>27</v>
      </c>
      <c r="G291" s="5" t="s">
        <v>4</v>
      </c>
      <c r="H291" s="5" t="s">
        <v>315</v>
      </c>
      <c r="I291" s="5" t="s">
        <v>315</v>
      </c>
      <c r="J291" s="5">
        <v>15</v>
      </c>
      <c r="K291" s="5">
        <v>14</v>
      </c>
      <c r="L291" s="5">
        <v>14</v>
      </c>
      <c r="M291" s="5">
        <v>0.93</v>
      </c>
      <c r="N291" s="5">
        <v>14.88</v>
      </c>
      <c r="O291" s="5">
        <v>14</v>
      </c>
      <c r="P291" s="5">
        <v>0.93</v>
      </c>
      <c r="Q291" s="5">
        <v>14.88</v>
      </c>
      <c r="R291" s="5">
        <v>5</v>
      </c>
      <c r="S291" s="5">
        <v>2.3333333299999999</v>
      </c>
      <c r="T291" s="5">
        <v>6.4</v>
      </c>
      <c r="U291" s="5">
        <v>6.4</v>
      </c>
      <c r="V291" s="5">
        <v>10</v>
      </c>
      <c r="W291" s="5">
        <v>9</v>
      </c>
      <c r="X291" s="5">
        <v>1</v>
      </c>
      <c r="Y291" t="str">
        <f t="shared" si="5"/>
        <v>2017-C.Keenum</v>
      </c>
    </row>
    <row r="292" spans="1:25" x14ac:dyDescent="0.2">
      <c r="A292" s="5">
        <v>11368</v>
      </c>
      <c r="B292" s="5">
        <v>2017</v>
      </c>
      <c r="C292" s="5" t="s">
        <v>137</v>
      </c>
      <c r="D292" s="5" t="s">
        <v>320</v>
      </c>
      <c r="E292" s="5">
        <v>30</v>
      </c>
      <c r="F292" s="5" t="s">
        <v>27</v>
      </c>
      <c r="G292" s="5" t="s">
        <v>4</v>
      </c>
      <c r="H292" s="5" t="s">
        <v>315</v>
      </c>
      <c r="I292" s="5" t="s">
        <v>315</v>
      </c>
      <c r="J292" s="5">
        <v>2</v>
      </c>
      <c r="K292" s="5">
        <v>2</v>
      </c>
      <c r="L292" s="5">
        <v>1</v>
      </c>
      <c r="M292" s="5">
        <v>0.5</v>
      </c>
      <c r="N292" s="5">
        <v>8</v>
      </c>
      <c r="O292" s="5">
        <v>1</v>
      </c>
      <c r="P292" s="5">
        <v>0.5</v>
      </c>
      <c r="Q292" s="5">
        <v>8</v>
      </c>
      <c r="R292" s="5">
        <v>7</v>
      </c>
      <c r="S292" s="5">
        <v>8.6666666699999997</v>
      </c>
      <c r="T292" s="5">
        <v>11.68</v>
      </c>
      <c r="U292" s="5">
        <v>11.68</v>
      </c>
      <c r="V292" s="5">
        <v>15</v>
      </c>
      <c r="W292" s="5">
        <v>15</v>
      </c>
      <c r="X292" s="5"/>
      <c r="Y292" t="str">
        <f t="shared" si="5"/>
        <v>2017-S.Bradford</v>
      </c>
    </row>
    <row r="293" spans="1:25" x14ac:dyDescent="0.2">
      <c r="A293" s="5">
        <v>1516</v>
      </c>
      <c r="B293" s="5">
        <v>2017</v>
      </c>
      <c r="C293" s="5" t="s">
        <v>34</v>
      </c>
      <c r="D293" s="5" t="s">
        <v>345</v>
      </c>
      <c r="E293" s="5">
        <v>25</v>
      </c>
      <c r="F293" s="5" t="s">
        <v>27</v>
      </c>
      <c r="G293" s="5" t="s">
        <v>4</v>
      </c>
      <c r="H293" s="5" t="s">
        <v>315</v>
      </c>
      <c r="I293" s="5" t="s">
        <v>315</v>
      </c>
      <c r="J293" s="5">
        <v>1</v>
      </c>
      <c r="K293" s="5">
        <v>0</v>
      </c>
      <c r="L293" s="5">
        <v>0</v>
      </c>
      <c r="M293" s="5">
        <v>0</v>
      </c>
      <c r="N293" s="5">
        <v>0</v>
      </c>
      <c r="O293" s="5">
        <v>0</v>
      </c>
      <c r="P293" s="5">
        <v>0</v>
      </c>
      <c r="Q293" s="5">
        <v>0</v>
      </c>
      <c r="R293" s="5">
        <v>3</v>
      </c>
      <c r="S293" s="5">
        <v>11</v>
      </c>
      <c r="T293" s="5">
        <v>12.96</v>
      </c>
      <c r="U293" s="5">
        <v>12.96</v>
      </c>
      <c r="V293" s="5">
        <v>16</v>
      </c>
      <c r="W293" s="5">
        <v>16</v>
      </c>
      <c r="X293" s="5"/>
      <c r="Y293" t="str">
        <f t="shared" si="5"/>
        <v>2017-T.Bridgewater</v>
      </c>
    </row>
    <row r="294" spans="1:25" x14ac:dyDescent="0.2">
      <c r="A294" s="5">
        <v>11369</v>
      </c>
      <c r="B294" s="5">
        <v>2016</v>
      </c>
      <c r="C294" s="5" t="s">
        <v>137</v>
      </c>
      <c r="D294" s="5" t="s">
        <v>320</v>
      </c>
      <c r="E294" s="5">
        <v>29</v>
      </c>
      <c r="F294" s="5" t="s">
        <v>27</v>
      </c>
      <c r="G294" s="5" t="s">
        <v>4</v>
      </c>
      <c r="H294" s="5" t="s">
        <v>315</v>
      </c>
      <c r="I294" s="5" t="s">
        <v>315</v>
      </c>
      <c r="J294" s="5">
        <v>15</v>
      </c>
      <c r="K294" s="5">
        <v>15</v>
      </c>
      <c r="L294" s="5">
        <v>11</v>
      </c>
      <c r="M294" s="5">
        <v>0.73</v>
      </c>
      <c r="N294" s="5">
        <v>11.68</v>
      </c>
      <c r="O294" s="5">
        <v>11</v>
      </c>
      <c r="P294" s="5">
        <v>0.73</v>
      </c>
      <c r="Q294" s="5">
        <v>11.68</v>
      </c>
      <c r="R294" s="5">
        <v>6</v>
      </c>
      <c r="S294" s="5">
        <v>8</v>
      </c>
      <c r="T294" s="5">
        <v>10.24</v>
      </c>
      <c r="U294" s="5">
        <v>10.24</v>
      </c>
      <c r="V294" s="5">
        <v>14</v>
      </c>
      <c r="W294" s="5">
        <v>14</v>
      </c>
      <c r="X294" s="5">
        <v>1</v>
      </c>
      <c r="Y294" t="str">
        <f t="shared" si="5"/>
        <v>2016-S.Bradford</v>
      </c>
    </row>
    <row r="295" spans="1:25" x14ac:dyDescent="0.2">
      <c r="A295" s="5">
        <v>16553</v>
      </c>
      <c r="B295" s="5">
        <v>2016</v>
      </c>
      <c r="C295" s="5" t="s">
        <v>276</v>
      </c>
      <c r="D295" s="5" t="s">
        <v>442</v>
      </c>
      <c r="E295" s="5">
        <v>36</v>
      </c>
      <c r="F295" s="5" t="s">
        <v>27</v>
      </c>
      <c r="G295" s="5" t="s">
        <v>4</v>
      </c>
      <c r="H295" s="5" t="s">
        <v>315</v>
      </c>
      <c r="I295" s="5" t="s">
        <v>315</v>
      </c>
      <c r="J295" s="5">
        <v>3</v>
      </c>
      <c r="K295" s="5">
        <v>1</v>
      </c>
      <c r="L295" s="5">
        <v>1</v>
      </c>
      <c r="M295" s="5">
        <v>0.33</v>
      </c>
      <c r="N295" s="5">
        <v>5.28</v>
      </c>
      <c r="O295" s="5">
        <v>1</v>
      </c>
      <c r="P295" s="5">
        <v>0.33</v>
      </c>
      <c r="Q295" s="5">
        <v>5.28</v>
      </c>
      <c r="R295" s="5">
        <v>11</v>
      </c>
      <c r="S295" s="5">
        <v>1.3333333300000001</v>
      </c>
      <c r="T295" s="5">
        <v>0</v>
      </c>
      <c r="U295" s="5">
        <v>0</v>
      </c>
      <c r="V295" s="5">
        <v>3</v>
      </c>
      <c r="W295" s="5">
        <v>0</v>
      </c>
      <c r="X295" s="5"/>
      <c r="Y295" t="str">
        <f t="shared" si="5"/>
        <v>2016-S.Hill</v>
      </c>
    </row>
    <row r="296" spans="1:25" x14ac:dyDescent="0.2">
      <c r="A296" s="5">
        <v>16562</v>
      </c>
      <c r="B296" s="5">
        <v>2015</v>
      </c>
      <c r="C296" s="5" t="s">
        <v>276</v>
      </c>
      <c r="D296" s="5" t="s">
        <v>442</v>
      </c>
      <c r="E296" s="5">
        <v>35</v>
      </c>
      <c r="F296" s="5" t="s">
        <v>27</v>
      </c>
      <c r="G296" s="5" t="s">
        <v>4</v>
      </c>
      <c r="H296" s="5" t="s">
        <v>315</v>
      </c>
      <c r="I296" s="5" t="s">
        <v>315</v>
      </c>
      <c r="J296" s="5">
        <v>3</v>
      </c>
      <c r="K296" s="5">
        <v>0</v>
      </c>
      <c r="L296" s="5">
        <v>0</v>
      </c>
      <c r="M296" s="5">
        <v>0</v>
      </c>
      <c r="N296" s="5">
        <v>0</v>
      </c>
      <c r="O296" s="5">
        <v>0</v>
      </c>
      <c r="P296" s="5">
        <v>0</v>
      </c>
      <c r="Q296" s="5">
        <v>0</v>
      </c>
      <c r="R296" s="5">
        <v>10</v>
      </c>
      <c r="S296" s="5">
        <v>1.3333333300000001</v>
      </c>
      <c r="T296" s="5">
        <v>7.04</v>
      </c>
      <c r="U296" s="5">
        <v>7.04</v>
      </c>
      <c r="V296" s="5">
        <v>9</v>
      </c>
      <c r="W296" s="5">
        <v>8</v>
      </c>
      <c r="X296" s="5"/>
      <c r="Y296" t="str">
        <f t="shared" si="5"/>
        <v>2015-S.Hill</v>
      </c>
    </row>
    <row r="297" spans="1:25" x14ac:dyDescent="0.2">
      <c r="A297" s="5">
        <v>1518</v>
      </c>
      <c r="B297" s="5">
        <v>2015</v>
      </c>
      <c r="C297" s="5" t="s">
        <v>34</v>
      </c>
      <c r="D297" s="5" t="s">
        <v>345</v>
      </c>
      <c r="E297" s="5">
        <v>23</v>
      </c>
      <c r="F297" s="5" t="s">
        <v>27</v>
      </c>
      <c r="G297" s="5" t="s">
        <v>4</v>
      </c>
      <c r="H297" s="5" t="s">
        <v>315</v>
      </c>
      <c r="I297" s="5" t="s">
        <v>315</v>
      </c>
      <c r="J297" s="5">
        <v>16</v>
      </c>
      <c r="K297" s="5">
        <v>16</v>
      </c>
      <c r="L297" s="5">
        <v>13</v>
      </c>
      <c r="M297" s="5">
        <v>0.81</v>
      </c>
      <c r="N297" s="5">
        <v>12.96</v>
      </c>
      <c r="O297" s="5">
        <v>13</v>
      </c>
      <c r="P297" s="5">
        <v>0.81</v>
      </c>
      <c r="Q297" s="5">
        <v>12.96</v>
      </c>
      <c r="R297" s="5">
        <v>2</v>
      </c>
      <c r="S297" s="5">
        <v>9</v>
      </c>
      <c r="T297" s="5">
        <v>11.04</v>
      </c>
      <c r="U297" s="5">
        <v>11.04</v>
      </c>
      <c r="V297" s="5">
        <v>13</v>
      </c>
      <c r="W297" s="5">
        <v>12</v>
      </c>
      <c r="X297" s="5">
        <v>1</v>
      </c>
      <c r="Y297" t="str">
        <f t="shared" si="5"/>
        <v>2015-T.Bridgewater</v>
      </c>
    </row>
    <row r="298" spans="1:25" x14ac:dyDescent="0.2">
      <c r="A298" s="5">
        <v>6112</v>
      </c>
      <c r="B298" s="5">
        <v>2020</v>
      </c>
      <c r="C298" s="5" t="s">
        <v>54</v>
      </c>
      <c r="D298" s="5" t="s">
        <v>443</v>
      </c>
      <c r="E298" s="5">
        <v>41</v>
      </c>
      <c r="F298" s="5" t="s">
        <v>444</v>
      </c>
      <c r="G298" s="5" t="s">
        <v>4</v>
      </c>
      <c r="H298" s="5" t="s">
        <v>315</v>
      </c>
      <c r="I298" s="5" t="s">
        <v>315</v>
      </c>
      <c r="J298" s="5">
        <v>12</v>
      </c>
      <c r="K298" s="5">
        <v>12</v>
      </c>
      <c r="L298" s="5">
        <v>9</v>
      </c>
      <c r="M298" s="5">
        <v>0.75</v>
      </c>
      <c r="N298" s="5">
        <v>12</v>
      </c>
      <c r="O298" s="5">
        <v>9</v>
      </c>
      <c r="P298" s="5">
        <v>0.75</v>
      </c>
      <c r="Q298" s="5">
        <v>12</v>
      </c>
      <c r="R298" s="5">
        <v>20</v>
      </c>
      <c r="S298" s="5">
        <v>14.6666667</v>
      </c>
      <c r="T298" s="5">
        <v>16</v>
      </c>
      <c r="U298" s="5">
        <v>16</v>
      </c>
      <c r="V298" s="5">
        <v>11</v>
      </c>
      <c r="W298" s="5">
        <v>11</v>
      </c>
      <c r="X298" s="5">
        <v>1</v>
      </c>
      <c r="Y298" t="str">
        <f t="shared" si="5"/>
        <v>2020-D.Brees</v>
      </c>
    </row>
    <row r="299" spans="1:25" x14ac:dyDescent="0.2">
      <c r="A299" s="5">
        <v>6120</v>
      </c>
      <c r="B299" s="5">
        <v>2020</v>
      </c>
      <c r="C299" s="5" t="s">
        <v>101</v>
      </c>
      <c r="D299" s="5" t="s">
        <v>445</v>
      </c>
      <c r="E299" s="5">
        <v>26</v>
      </c>
      <c r="F299" s="5" t="s">
        <v>444</v>
      </c>
      <c r="G299" s="5" t="s">
        <v>4</v>
      </c>
      <c r="H299" s="5" t="s">
        <v>315</v>
      </c>
      <c r="I299" s="5" t="s">
        <v>315</v>
      </c>
      <c r="J299" s="5">
        <v>4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5">
        <v>6</v>
      </c>
      <c r="S299" s="5">
        <v>11.3333333</v>
      </c>
      <c r="T299" s="5">
        <v>15.04</v>
      </c>
      <c r="U299" s="5">
        <v>15.04</v>
      </c>
      <c r="V299" s="5">
        <v>16</v>
      </c>
      <c r="W299" s="5">
        <v>16</v>
      </c>
      <c r="X299" s="5"/>
      <c r="Y299" t="str">
        <f t="shared" si="5"/>
        <v>2020-J.Winston</v>
      </c>
    </row>
    <row r="300" spans="1:25" x14ac:dyDescent="0.2">
      <c r="A300" s="5">
        <v>6170</v>
      </c>
      <c r="B300" s="5">
        <v>2019</v>
      </c>
      <c r="C300" s="5" t="s">
        <v>54</v>
      </c>
      <c r="D300" s="5" t="s">
        <v>443</v>
      </c>
      <c r="E300" s="5">
        <v>40</v>
      </c>
      <c r="F300" s="5" t="s">
        <v>444</v>
      </c>
      <c r="G300" s="5" t="s">
        <v>4</v>
      </c>
      <c r="H300" s="5" t="s">
        <v>315</v>
      </c>
      <c r="I300" s="5" t="s">
        <v>315</v>
      </c>
      <c r="J300" s="5">
        <v>11</v>
      </c>
      <c r="K300" s="5">
        <v>11</v>
      </c>
      <c r="L300" s="5">
        <v>11</v>
      </c>
      <c r="M300" s="5">
        <v>1</v>
      </c>
      <c r="N300" s="5">
        <v>16</v>
      </c>
      <c r="O300" s="5">
        <v>11</v>
      </c>
      <c r="P300" s="5">
        <v>1</v>
      </c>
      <c r="Q300" s="5">
        <v>16</v>
      </c>
      <c r="R300" s="5">
        <v>19</v>
      </c>
      <c r="S300" s="5">
        <v>16.3333333</v>
      </c>
      <c r="T300" s="5">
        <v>17.12</v>
      </c>
      <c r="U300" s="5">
        <v>17.12</v>
      </c>
      <c r="V300" s="5">
        <v>15</v>
      </c>
      <c r="W300" s="5">
        <v>15</v>
      </c>
      <c r="X300" s="5">
        <v>1</v>
      </c>
      <c r="Y300" t="str">
        <f t="shared" si="5"/>
        <v>2019-D.Brees</v>
      </c>
    </row>
    <row r="301" spans="1:25" x14ac:dyDescent="0.2">
      <c r="A301" s="5">
        <v>1523</v>
      </c>
      <c r="B301" s="5">
        <v>2019</v>
      </c>
      <c r="C301" s="5" t="s">
        <v>34</v>
      </c>
      <c r="D301" s="5" t="s">
        <v>345</v>
      </c>
      <c r="E301" s="5">
        <v>27</v>
      </c>
      <c r="F301" s="5" t="s">
        <v>444</v>
      </c>
      <c r="G301" s="5" t="s">
        <v>4</v>
      </c>
      <c r="H301" s="5" t="s">
        <v>315</v>
      </c>
      <c r="I301" s="5" t="s">
        <v>315</v>
      </c>
      <c r="J301" s="5">
        <v>9</v>
      </c>
      <c r="K301" s="5">
        <v>5</v>
      </c>
      <c r="L301" s="5">
        <v>5</v>
      </c>
      <c r="M301" s="5">
        <v>0.56000000000000005</v>
      </c>
      <c r="N301" s="5">
        <v>8.9600000000000009</v>
      </c>
      <c r="O301" s="5">
        <v>5</v>
      </c>
      <c r="P301" s="5">
        <v>0.56000000000000005</v>
      </c>
      <c r="Q301" s="5">
        <v>8.9600000000000009</v>
      </c>
      <c r="R301" s="5">
        <v>5</v>
      </c>
      <c r="S301" s="5">
        <v>4.3333333300000003</v>
      </c>
      <c r="T301" s="5">
        <v>0</v>
      </c>
      <c r="U301" s="5">
        <v>0</v>
      </c>
      <c r="V301" s="5">
        <v>5</v>
      </c>
      <c r="W301" s="5">
        <v>1</v>
      </c>
      <c r="X301" s="5"/>
      <c r="Y301" t="str">
        <f t="shared" si="5"/>
        <v>2019-T.Bridgewater</v>
      </c>
    </row>
    <row r="302" spans="1:25" x14ac:dyDescent="0.2">
      <c r="A302" s="5">
        <v>6210</v>
      </c>
      <c r="B302" s="5">
        <v>2018</v>
      </c>
      <c r="C302" s="5" t="s">
        <v>54</v>
      </c>
      <c r="D302" s="5" t="s">
        <v>443</v>
      </c>
      <c r="E302" s="5">
        <v>39</v>
      </c>
      <c r="F302" s="5" t="s">
        <v>444</v>
      </c>
      <c r="G302" s="5" t="s">
        <v>4</v>
      </c>
      <c r="H302" s="5" t="s">
        <v>315</v>
      </c>
      <c r="I302" s="5" t="s">
        <v>315</v>
      </c>
      <c r="J302" s="5">
        <v>15</v>
      </c>
      <c r="K302" s="5">
        <v>15</v>
      </c>
      <c r="L302" s="5">
        <v>16</v>
      </c>
      <c r="M302" s="5">
        <v>1.07</v>
      </c>
      <c r="N302" s="5">
        <v>17.12</v>
      </c>
      <c r="O302" s="5">
        <v>16</v>
      </c>
      <c r="P302" s="5">
        <v>1.07</v>
      </c>
      <c r="Q302" s="5">
        <v>17.12</v>
      </c>
      <c r="R302" s="5">
        <v>18</v>
      </c>
      <c r="S302" s="5">
        <v>15.6666667</v>
      </c>
      <c r="T302" s="5">
        <v>16.96</v>
      </c>
      <c r="U302" s="5">
        <v>16.96</v>
      </c>
      <c r="V302" s="5">
        <v>16</v>
      </c>
      <c r="W302" s="5">
        <v>16</v>
      </c>
      <c r="X302" s="5">
        <v>1</v>
      </c>
      <c r="Y302" t="str">
        <f t="shared" si="5"/>
        <v>2018-D.Brees</v>
      </c>
    </row>
    <row r="303" spans="1:25" x14ac:dyDescent="0.2">
      <c r="A303" s="5">
        <v>6227</v>
      </c>
      <c r="B303" s="5">
        <v>2018</v>
      </c>
      <c r="C303" s="5" t="s">
        <v>75</v>
      </c>
      <c r="D303" s="5" t="s">
        <v>446</v>
      </c>
      <c r="E303" s="5">
        <v>28</v>
      </c>
      <c r="F303" s="5" t="s">
        <v>444</v>
      </c>
      <c r="G303" s="5" t="s">
        <v>4</v>
      </c>
      <c r="H303" s="5" t="s">
        <v>315</v>
      </c>
      <c r="I303" s="5" t="s">
        <v>315</v>
      </c>
      <c r="J303" s="5">
        <v>16</v>
      </c>
      <c r="K303" s="5">
        <v>4</v>
      </c>
      <c r="L303" s="5">
        <v>2</v>
      </c>
      <c r="M303" s="5">
        <v>0.12</v>
      </c>
      <c r="N303" s="5">
        <v>1.92</v>
      </c>
      <c r="O303" s="5">
        <v>2</v>
      </c>
      <c r="P303" s="5">
        <v>0.12</v>
      </c>
      <c r="Q303" s="5">
        <v>1.92</v>
      </c>
      <c r="R303" s="5">
        <v>2</v>
      </c>
      <c r="S303" s="5">
        <v>0</v>
      </c>
      <c r="T303" s="5">
        <v>0</v>
      </c>
      <c r="U303" s="5">
        <v>0</v>
      </c>
      <c r="V303" s="5">
        <v>5</v>
      </c>
      <c r="W303" s="5">
        <v>0</v>
      </c>
      <c r="X303" s="5"/>
      <c r="Y303" t="str">
        <f t="shared" si="5"/>
        <v>2018-T.Hill</v>
      </c>
    </row>
    <row r="304" spans="1:25" x14ac:dyDescent="0.2">
      <c r="A304" s="5">
        <v>1525</v>
      </c>
      <c r="B304" s="5">
        <v>2018</v>
      </c>
      <c r="C304" s="5" t="s">
        <v>34</v>
      </c>
      <c r="D304" s="5" t="s">
        <v>345</v>
      </c>
      <c r="E304" s="5">
        <v>26</v>
      </c>
      <c r="F304" s="5" t="s">
        <v>444</v>
      </c>
      <c r="G304" s="5" t="s">
        <v>4</v>
      </c>
      <c r="H304" s="5" t="s">
        <v>315</v>
      </c>
      <c r="I304" s="5" t="s">
        <v>315</v>
      </c>
      <c r="J304" s="5">
        <v>5</v>
      </c>
      <c r="K304" s="5">
        <v>1</v>
      </c>
      <c r="L304" s="5">
        <v>0</v>
      </c>
      <c r="M304" s="5">
        <v>0</v>
      </c>
      <c r="N304" s="5">
        <v>0</v>
      </c>
      <c r="O304" s="5">
        <v>0</v>
      </c>
      <c r="P304" s="5">
        <v>0</v>
      </c>
      <c r="Q304" s="5">
        <v>0</v>
      </c>
      <c r="R304" s="5">
        <v>4</v>
      </c>
      <c r="S304" s="5">
        <v>7.3333333300000003</v>
      </c>
      <c r="T304" s="5">
        <v>0</v>
      </c>
      <c r="U304" s="5">
        <v>0</v>
      </c>
      <c r="V304" s="5">
        <v>1</v>
      </c>
      <c r="W304" s="5">
        <v>0</v>
      </c>
      <c r="X304" s="5"/>
      <c r="Y304" t="str">
        <f t="shared" si="5"/>
        <v>2018-T.Bridgewater</v>
      </c>
    </row>
    <row r="305" spans="1:25" x14ac:dyDescent="0.2">
      <c r="A305" s="5">
        <v>3276</v>
      </c>
      <c r="B305" s="5">
        <v>2017</v>
      </c>
      <c r="C305" s="5" t="s">
        <v>85</v>
      </c>
      <c r="D305" s="5" t="s">
        <v>357</v>
      </c>
      <c r="E305" s="5">
        <v>31</v>
      </c>
      <c r="F305" s="5" t="s">
        <v>444</v>
      </c>
      <c r="G305" s="5" t="s">
        <v>4</v>
      </c>
      <c r="H305" s="5" t="s">
        <v>315</v>
      </c>
      <c r="I305" s="5" t="s">
        <v>315</v>
      </c>
      <c r="J305" s="5">
        <v>1</v>
      </c>
      <c r="K305" s="5">
        <v>0</v>
      </c>
      <c r="L305" s="5">
        <v>0</v>
      </c>
      <c r="M305" s="5">
        <v>0</v>
      </c>
      <c r="N305" s="5">
        <v>0</v>
      </c>
      <c r="O305" s="5">
        <v>0</v>
      </c>
      <c r="P305" s="5">
        <v>0</v>
      </c>
      <c r="Q305" s="5">
        <v>0</v>
      </c>
      <c r="R305" s="5">
        <v>8</v>
      </c>
      <c r="S305" s="5">
        <v>0.33333332999999998</v>
      </c>
      <c r="T305" s="5">
        <v>0</v>
      </c>
      <c r="U305" s="5">
        <v>0</v>
      </c>
      <c r="V305" s="5">
        <v>1</v>
      </c>
      <c r="W305" s="5">
        <v>0</v>
      </c>
      <c r="X305" s="5"/>
      <c r="Y305" t="str">
        <f t="shared" si="5"/>
        <v>2017-C.Daniel</v>
      </c>
    </row>
    <row r="306" spans="1:25" x14ac:dyDescent="0.2">
      <c r="A306" s="5">
        <v>6243</v>
      </c>
      <c r="B306" s="5">
        <v>2017</v>
      </c>
      <c r="C306" s="5" t="s">
        <v>54</v>
      </c>
      <c r="D306" s="5" t="s">
        <v>443</v>
      </c>
      <c r="E306" s="5">
        <v>38</v>
      </c>
      <c r="F306" s="5" t="s">
        <v>444</v>
      </c>
      <c r="G306" s="5" t="s">
        <v>4</v>
      </c>
      <c r="H306" s="5" t="s">
        <v>315</v>
      </c>
      <c r="I306" s="5" t="s">
        <v>315</v>
      </c>
      <c r="J306" s="5">
        <v>16</v>
      </c>
      <c r="K306" s="5">
        <v>16</v>
      </c>
      <c r="L306" s="5">
        <v>17</v>
      </c>
      <c r="M306" s="5">
        <v>1.06</v>
      </c>
      <c r="N306" s="5">
        <v>16.96</v>
      </c>
      <c r="O306" s="5">
        <v>17</v>
      </c>
      <c r="P306" s="5">
        <v>1.06</v>
      </c>
      <c r="Q306" s="5">
        <v>16.96</v>
      </c>
      <c r="R306" s="5">
        <v>17</v>
      </c>
      <c r="S306" s="5">
        <v>15.3333333</v>
      </c>
      <c r="T306" s="5">
        <v>16</v>
      </c>
      <c r="U306" s="5">
        <v>16</v>
      </c>
      <c r="V306" s="5">
        <v>16</v>
      </c>
      <c r="W306" s="5">
        <v>16</v>
      </c>
      <c r="X306" s="5">
        <v>1</v>
      </c>
      <c r="Y306" t="str">
        <f t="shared" si="5"/>
        <v>2017-D.Brees</v>
      </c>
    </row>
    <row r="307" spans="1:25" x14ac:dyDescent="0.2">
      <c r="A307" s="5">
        <v>6254</v>
      </c>
      <c r="B307" s="5">
        <v>2017</v>
      </c>
      <c r="C307" s="5" t="s">
        <v>75</v>
      </c>
      <c r="D307" s="5" t="s">
        <v>446</v>
      </c>
      <c r="E307" s="5">
        <v>27</v>
      </c>
      <c r="F307" s="5" t="s">
        <v>444</v>
      </c>
      <c r="G307" s="5" t="s">
        <v>4</v>
      </c>
      <c r="H307" s="5" t="s">
        <v>315</v>
      </c>
      <c r="I307" s="5" t="s">
        <v>315</v>
      </c>
      <c r="J307" s="5">
        <v>5</v>
      </c>
      <c r="K307" s="5">
        <v>0</v>
      </c>
      <c r="L307" s="5">
        <v>0</v>
      </c>
      <c r="M307" s="5">
        <v>0</v>
      </c>
      <c r="N307" s="5">
        <v>0</v>
      </c>
      <c r="O307" s="5">
        <v>0</v>
      </c>
      <c r="P307" s="5">
        <v>0</v>
      </c>
      <c r="Q307" s="5">
        <v>0</v>
      </c>
      <c r="R307" s="5">
        <v>1</v>
      </c>
      <c r="S307" s="5">
        <v>0</v>
      </c>
      <c r="T307" s="5">
        <v>0</v>
      </c>
      <c r="U307" s="5">
        <v>0</v>
      </c>
      <c r="V307" s="5">
        <v>0</v>
      </c>
      <c r="W307" s="5">
        <v>0</v>
      </c>
      <c r="X307" s="5"/>
      <c r="Y307" t="str">
        <f t="shared" si="5"/>
        <v>2017-T.Hill</v>
      </c>
    </row>
    <row r="308" spans="1:25" x14ac:dyDescent="0.2">
      <c r="A308" s="5">
        <v>6265</v>
      </c>
      <c r="B308" s="5">
        <v>2016</v>
      </c>
      <c r="C308" s="5" t="s">
        <v>54</v>
      </c>
      <c r="D308" s="5" t="s">
        <v>443</v>
      </c>
      <c r="E308" s="5">
        <v>37</v>
      </c>
      <c r="F308" s="5" t="s">
        <v>444</v>
      </c>
      <c r="G308" s="5" t="s">
        <v>4</v>
      </c>
      <c r="H308" s="5" t="s">
        <v>315</v>
      </c>
      <c r="I308" s="5" t="s">
        <v>315</v>
      </c>
      <c r="J308" s="5">
        <v>16</v>
      </c>
      <c r="K308" s="5">
        <v>16</v>
      </c>
      <c r="L308" s="5">
        <v>16</v>
      </c>
      <c r="M308" s="5">
        <v>1</v>
      </c>
      <c r="N308" s="5">
        <v>16</v>
      </c>
      <c r="O308" s="5">
        <v>16</v>
      </c>
      <c r="P308" s="5">
        <v>1</v>
      </c>
      <c r="Q308" s="5">
        <v>16</v>
      </c>
      <c r="R308" s="5">
        <v>16</v>
      </c>
      <c r="S308" s="5">
        <v>16</v>
      </c>
      <c r="T308" s="5">
        <v>14.88</v>
      </c>
      <c r="U308" s="5">
        <v>14.88</v>
      </c>
      <c r="V308" s="5">
        <v>15</v>
      </c>
      <c r="W308" s="5">
        <v>15</v>
      </c>
      <c r="X308" s="5">
        <v>1</v>
      </c>
      <c r="Y308" t="str">
        <f t="shared" si="5"/>
        <v>2016-D.Brees</v>
      </c>
    </row>
    <row r="309" spans="1:25" x14ac:dyDescent="0.2">
      <c r="A309" s="5">
        <v>6277</v>
      </c>
      <c r="B309" s="5">
        <v>2015</v>
      </c>
      <c r="C309" s="5" t="s">
        <v>54</v>
      </c>
      <c r="D309" s="5" t="s">
        <v>443</v>
      </c>
      <c r="E309" s="5">
        <v>36</v>
      </c>
      <c r="F309" s="5" t="s">
        <v>444</v>
      </c>
      <c r="G309" s="5" t="s">
        <v>4</v>
      </c>
      <c r="H309" s="5" t="s">
        <v>315</v>
      </c>
      <c r="I309" s="5" t="s">
        <v>315</v>
      </c>
      <c r="J309" s="5">
        <v>15</v>
      </c>
      <c r="K309" s="5">
        <v>15</v>
      </c>
      <c r="L309" s="5">
        <v>14</v>
      </c>
      <c r="M309" s="5">
        <v>0.93</v>
      </c>
      <c r="N309" s="5">
        <v>14.88</v>
      </c>
      <c r="O309" s="5">
        <v>14</v>
      </c>
      <c r="P309" s="5">
        <v>0.93</v>
      </c>
      <c r="Q309" s="5">
        <v>14.88</v>
      </c>
      <c r="R309" s="5">
        <v>15</v>
      </c>
      <c r="S309" s="5">
        <v>16.3333333</v>
      </c>
      <c r="T309" s="5">
        <v>16</v>
      </c>
      <c r="U309" s="5">
        <v>16</v>
      </c>
      <c r="V309" s="5">
        <v>16</v>
      </c>
      <c r="W309" s="5">
        <v>16</v>
      </c>
      <c r="X309" s="5">
        <v>1</v>
      </c>
      <c r="Y309" t="str">
        <f t="shared" si="5"/>
        <v>2015-D.Brees</v>
      </c>
    </row>
    <row r="310" spans="1:25" x14ac:dyDescent="0.2">
      <c r="A310" s="5">
        <v>18680</v>
      </c>
      <c r="B310" s="5">
        <v>2015</v>
      </c>
      <c r="C310" s="5" t="s">
        <v>447</v>
      </c>
      <c r="D310" s="5" t="s">
        <v>448</v>
      </c>
      <c r="E310" s="5">
        <v>24</v>
      </c>
      <c r="F310" s="5" t="s">
        <v>444</v>
      </c>
      <c r="G310" s="5" t="s">
        <v>4</v>
      </c>
      <c r="H310" s="5" t="s">
        <v>315</v>
      </c>
      <c r="I310" s="5" t="s">
        <v>315</v>
      </c>
      <c r="J310" s="5">
        <v>1</v>
      </c>
      <c r="K310" s="5">
        <v>0</v>
      </c>
      <c r="L310" s="5">
        <v>0</v>
      </c>
      <c r="M310" s="5">
        <v>0</v>
      </c>
      <c r="N310" s="5">
        <v>0</v>
      </c>
      <c r="O310" s="5">
        <v>0</v>
      </c>
      <c r="P310" s="5">
        <v>0</v>
      </c>
      <c r="Q310" s="5">
        <v>0</v>
      </c>
      <c r="R310" s="5">
        <v>1</v>
      </c>
      <c r="S310" s="5">
        <v>0</v>
      </c>
      <c r="T310" s="5">
        <v>0</v>
      </c>
      <c r="U310" s="5">
        <v>0</v>
      </c>
      <c r="V310" s="5">
        <v>0</v>
      </c>
      <c r="W310" s="5">
        <v>0</v>
      </c>
      <c r="X310" s="5"/>
      <c r="Y310" t="str">
        <f t="shared" si="5"/>
        <v>2015-G.Grayson</v>
      </c>
    </row>
    <row r="311" spans="1:25" x14ac:dyDescent="0.2">
      <c r="A311" s="5">
        <v>18691</v>
      </c>
      <c r="B311" s="5">
        <v>2015</v>
      </c>
      <c r="C311" s="5" t="s">
        <v>284</v>
      </c>
      <c r="D311" s="5" t="s">
        <v>449</v>
      </c>
      <c r="E311" s="5">
        <v>34</v>
      </c>
      <c r="F311" s="5" t="s">
        <v>444</v>
      </c>
      <c r="G311" s="5" t="s">
        <v>4</v>
      </c>
      <c r="H311" s="5" t="s">
        <v>315</v>
      </c>
      <c r="I311" s="5" t="s">
        <v>315</v>
      </c>
      <c r="J311" s="5">
        <v>8</v>
      </c>
      <c r="K311" s="5">
        <v>1</v>
      </c>
      <c r="L311" s="5">
        <v>1</v>
      </c>
      <c r="M311" s="5">
        <v>0.12</v>
      </c>
      <c r="N311" s="5">
        <v>1.92</v>
      </c>
      <c r="O311" s="5">
        <v>1</v>
      </c>
      <c r="P311" s="5">
        <v>0.12</v>
      </c>
      <c r="Q311" s="5">
        <v>1.92</v>
      </c>
      <c r="R311" s="5">
        <v>10</v>
      </c>
      <c r="S311" s="5">
        <v>0</v>
      </c>
      <c r="T311" s="5">
        <v>0</v>
      </c>
      <c r="U311" s="5">
        <v>0</v>
      </c>
      <c r="V311" s="5">
        <v>16</v>
      </c>
      <c r="W311" s="5">
        <v>0</v>
      </c>
      <c r="X311" s="5"/>
      <c r="Y311" t="str">
        <f t="shared" si="5"/>
        <v>2015-L.McCown</v>
      </c>
    </row>
    <row r="312" spans="1:25" x14ac:dyDescent="0.2">
      <c r="A312" s="5">
        <v>6463</v>
      </c>
      <c r="B312" s="5">
        <v>2020</v>
      </c>
      <c r="C312" s="5" t="s">
        <v>94</v>
      </c>
      <c r="D312" s="5" t="s">
        <v>361</v>
      </c>
      <c r="E312" s="5">
        <v>35</v>
      </c>
      <c r="F312" s="5" t="s">
        <v>450</v>
      </c>
      <c r="G312" s="5" t="s">
        <v>4</v>
      </c>
      <c r="H312" s="5" t="s">
        <v>315</v>
      </c>
      <c r="I312" s="5" t="s">
        <v>315</v>
      </c>
      <c r="J312" s="5">
        <v>1</v>
      </c>
      <c r="K312" s="5">
        <v>1</v>
      </c>
      <c r="L312" s="5">
        <v>0</v>
      </c>
      <c r="M312" s="5">
        <v>0</v>
      </c>
      <c r="N312" s="5">
        <v>0</v>
      </c>
      <c r="O312" s="5">
        <v>0</v>
      </c>
      <c r="P312" s="5">
        <v>0</v>
      </c>
      <c r="Q312" s="5">
        <v>0</v>
      </c>
      <c r="R312" s="5">
        <v>11</v>
      </c>
      <c r="S312" s="5">
        <v>1</v>
      </c>
      <c r="T312" s="5">
        <v>4</v>
      </c>
      <c r="U312" s="5">
        <v>4</v>
      </c>
      <c r="V312" s="5">
        <v>4</v>
      </c>
      <c r="W312" s="5">
        <v>1</v>
      </c>
      <c r="X312" s="5"/>
      <c r="Y312" t="str">
        <f t="shared" si="5"/>
        <v>2020-B.Hoyer</v>
      </c>
    </row>
    <row r="313" spans="1:25" x14ac:dyDescent="0.2">
      <c r="A313" s="5">
        <v>6465</v>
      </c>
      <c r="B313" s="5">
        <v>2020</v>
      </c>
      <c r="C313" s="5" t="s">
        <v>52</v>
      </c>
      <c r="D313" s="5" t="s">
        <v>348</v>
      </c>
      <c r="E313" s="5">
        <v>31</v>
      </c>
      <c r="F313" s="5" t="s">
        <v>450</v>
      </c>
      <c r="G313" s="5" t="s">
        <v>4</v>
      </c>
      <c r="H313" s="5" t="s">
        <v>315</v>
      </c>
      <c r="I313" s="5" t="s">
        <v>315</v>
      </c>
      <c r="J313" s="5">
        <v>15</v>
      </c>
      <c r="K313" s="5">
        <v>15</v>
      </c>
      <c r="L313" s="5">
        <v>13</v>
      </c>
      <c r="M313" s="5">
        <v>0.87</v>
      </c>
      <c r="N313" s="5">
        <v>13.92</v>
      </c>
      <c r="O313" s="5">
        <v>13</v>
      </c>
      <c r="P313" s="5">
        <v>0.87</v>
      </c>
      <c r="Q313" s="5">
        <v>13.92</v>
      </c>
      <c r="R313" s="5">
        <v>10</v>
      </c>
      <c r="S313" s="5">
        <v>10</v>
      </c>
      <c r="T313" s="5">
        <v>8</v>
      </c>
      <c r="U313" s="5">
        <v>8</v>
      </c>
      <c r="V313" s="5">
        <v>2</v>
      </c>
      <c r="W313" s="5">
        <v>2</v>
      </c>
      <c r="X313" s="5">
        <v>1</v>
      </c>
      <c r="Y313" t="str">
        <f t="shared" si="5"/>
        <v>2020-C.Newton</v>
      </c>
    </row>
    <row r="314" spans="1:25" x14ac:dyDescent="0.2">
      <c r="A314" s="5">
        <v>6490</v>
      </c>
      <c r="B314" s="5">
        <v>2020</v>
      </c>
      <c r="C314" s="5" t="s">
        <v>84</v>
      </c>
      <c r="D314" s="5" t="s">
        <v>451</v>
      </c>
      <c r="E314" s="5">
        <v>24</v>
      </c>
      <c r="F314" s="5" t="s">
        <v>450</v>
      </c>
      <c r="G314" s="5" t="s">
        <v>4</v>
      </c>
      <c r="H314" s="5" t="s">
        <v>315</v>
      </c>
      <c r="I314" s="5" t="s">
        <v>315</v>
      </c>
      <c r="J314" s="5">
        <v>5</v>
      </c>
      <c r="K314" s="5">
        <v>0</v>
      </c>
      <c r="L314" s="5">
        <v>1</v>
      </c>
      <c r="M314" s="5">
        <v>0.2</v>
      </c>
      <c r="N314" s="5">
        <v>3.2</v>
      </c>
      <c r="O314" s="5">
        <v>1</v>
      </c>
      <c r="P314" s="5">
        <v>0.2</v>
      </c>
      <c r="Q314" s="5">
        <v>3.2</v>
      </c>
      <c r="R314" s="5">
        <v>2</v>
      </c>
      <c r="S314" s="5">
        <v>0</v>
      </c>
      <c r="T314" s="5">
        <v>0</v>
      </c>
      <c r="U314" s="5">
        <v>0</v>
      </c>
      <c r="V314" s="5">
        <v>3</v>
      </c>
      <c r="W314" s="5">
        <v>0</v>
      </c>
      <c r="X314" s="5"/>
      <c r="Y314" t="str">
        <f t="shared" si="5"/>
        <v>2020-J.Stidham</v>
      </c>
    </row>
    <row r="315" spans="1:25" x14ac:dyDescent="0.2">
      <c r="A315" s="5">
        <v>6539</v>
      </c>
      <c r="B315" s="5">
        <v>2019</v>
      </c>
      <c r="C315" s="5" t="s">
        <v>84</v>
      </c>
      <c r="D315" s="5" t="s">
        <v>451</v>
      </c>
      <c r="E315" s="5">
        <v>23</v>
      </c>
      <c r="F315" s="5" t="s">
        <v>450</v>
      </c>
      <c r="G315" s="5" t="s">
        <v>4</v>
      </c>
      <c r="H315" s="5" t="s">
        <v>315</v>
      </c>
      <c r="I315" s="5" t="s">
        <v>315</v>
      </c>
      <c r="J315" s="5">
        <v>3</v>
      </c>
      <c r="K315" s="5">
        <v>0</v>
      </c>
      <c r="L315" s="5">
        <v>0</v>
      </c>
      <c r="M315" s="5">
        <v>0</v>
      </c>
      <c r="N315" s="5">
        <v>0</v>
      </c>
      <c r="O315" s="5">
        <v>0</v>
      </c>
      <c r="P315" s="5">
        <v>0</v>
      </c>
      <c r="Q315" s="5">
        <v>0</v>
      </c>
      <c r="R315" s="5">
        <v>1</v>
      </c>
      <c r="S315" s="5">
        <v>0</v>
      </c>
      <c r="T315" s="5">
        <v>0</v>
      </c>
      <c r="U315" s="5">
        <v>0</v>
      </c>
      <c r="V315" s="5">
        <v>0</v>
      </c>
      <c r="W315" s="5">
        <v>0</v>
      </c>
      <c r="X315" s="5"/>
      <c r="Y315" t="str">
        <f t="shared" si="5"/>
        <v>2019-J.Stidham</v>
      </c>
    </row>
    <row r="316" spans="1:25" x14ac:dyDescent="0.2">
      <c r="A316" s="5">
        <v>8488</v>
      </c>
      <c r="B316" s="5">
        <v>2019</v>
      </c>
      <c r="C316" s="5" t="s">
        <v>16</v>
      </c>
      <c r="D316" s="5" t="s">
        <v>452</v>
      </c>
      <c r="E316" s="5">
        <v>42</v>
      </c>
      <c r="F316" s="5" t="s">
        <v>450</v>
      </c>
      <c r="G316" s="5" t="s">
        <v>4</v>
      </c>
      <c r="H316" s="5" t="s">
        <v>315</v>
      </c>
      <c r="I316" s="5" t="s">
        <v>315</v>
      </c>
      <c r="J316" s="5">
        <v>16</v>
      </c>
      <c r="K316" s="5">
        <v>16</v>
      </c>
      <c r="L316" s="5">
        <v>12</v>
      </c>
      <c r="M316" s="5">
        <v>0.75</v>
      </c>
      <c r="N316" s="5">
        <v>12</v>
      </c>
      <c r="O316" s="5">
        <v>12</v>
      </c>
      <c r="P316" s="5">
        <v>0.75</v>
      </c>
      <c r="Q316" s="5">
        <v>12</v>
      </c>
      <c r="R316" s="5">
        <v>20</v>
      </c>
      <c r="S316" s="5">
        <v>16.3333333</v>
      </c>
      <c r="T316" s="5">
        <v>15.04</v>
      </c>
      <c r="U316" s="5">
        <v>15.04</v>
      </c>
      <c r="V316" s="5">
        <v>16</v>
      </c>
      <c r="W316" s="5">
        <v>16</v>
      </c>
      <c r="X316" s="5">
        <v>1</v>
      </c>
      <c r="Y316" t="str">
        <f t="shared" si="5"/>
        <v>2019-T.Brady</v>
      </c>
    </row>
    <row r="317" spans="1:25" x14ac:dyDescent="0.2">
      <c r="A317" s="5">
        <v>6561</v>
      </c>
      <c r="B317" s="5">
        <v>2018</v>
      </c>
      <c r="C317" s="5" t="s">
        <v>94</v>
      </c>
      <c r="D317" s="5" t="s">
        <v>361</v>
      </c>
      <c r="E317" s="5">
        <v>33</v>
      </c>
      <c r="F317" s="5" t="s">
        <v>450</v>
      </c>
      <c r="G317" s="5" t="s">
        <v>4</v>
      </c>
      <c r="H317" s="5" t="s">
        <v>315</v>
      </c>
      <c r="I317" s="5" t="s">
        <v>315</v>
      </c>
      <c r="J317" s="5">
        <v>5</v>
      </c>
      <c r="K317" s="5">
        <v>0</v>
      </c>
      <c r="L317" s="5">
        <v>0</v>
      </c>
      <c r="M317" s="5">
        <v>0</v>
      </c>
      <c r="N317" s="5">
        <v>0</v>
      </c>
      <c r="O317" s="5">
        <v>0</v>
      </c>
      <c r="P317" s="5">
        <v>0</v>
      </c>
      <c r="Q317" s="5">
        <v>0</v>
      </c>
      <c r="R317" s="5">
        <v>9</v>
      </c>
      <c r="S317" s="5">
        <v>4.3333333300000003</v>
      </c>
      <c r="T317" s="5">
        <v>5.28</v>
      </c>
      <c r="U317" s="5">
        <v>5.28</v>
      </c>
      <c r="V317" s="5">
        <v>6</v>
      </c>
      <c r="W317" s="5">
        <v>6</v>
      </c>
      <c r="X317" s="5"/>
      <c r="Y317" t="str">
        <f t="shared" si="5"/>
        <v>2018-B.Hoyer</v>
      </c>
    </row>
    <row r="318" spans="1:25" x14ac:dyDescent="0.2">
      <c r="A318" s="5">
        <v>8490</v>
      </c>
      <c r="B318" s="5">
        <v>2018</v>
      </c>
      <c r="C318" s="5" t="s">
        <v>16</v>
      </c>
      <c r="D318" s="5" t="s">
        <v>452</v>
      </c>
      <c r="E318" s="5">
        <v>41</v>
      </c>
      <c r="F318" s="5" t="s">
        <v>450</v>
      </c>
      <c r="G318" s="5" t="s">
        <v>4</v>
      </c>
      <c r="H318" s="5" t="s">
        <v>315</v>
      </c>
      <c r="I318" s="5" t="s">
        <v>315</v>
      </c>
      <c r="J318" s="5">
        <v>16</v>
      </c>
      <c r="K318" s="5">
        <v>16</v>
      </c>
      <c r="L318" s="5">
        <v>15</v>
      </c>
      <c r="M318" s="5">
        <v>0.94</v>
      </c>
      <c r="N318" s="5">
        <v>15.04</v>
      </c>
      <c r="O318" s="5">
        <v>15</v>
      </c>
      <c r="P318" s="5">
        <v>0.94</v>
      </c>
      <c r="Q318" s="5">
        <v>15.04</v>
      </c>
      <c r="R318" s="5">
        <v>19</v>
      </c>
      <c r="S318" s="5">
        <v>17.3333333</v>
      </c>
      <c r="T318" s="5">
        <v>20</v>
      </c>
      <c r="U318" s="5">
        <v>20</v>
      </c>
      <c r="V318" s="5">
        <v>16</v>
      </c>
      <c r="W318" s="5">
        <v>16</v>
      </c>
      <c r="X318" s="5">
        <v>1</v>
      </c>
      <c r="Y318" t="str">
        <f t="shared" si="5"/>
        <v>2018-T.Brady</v>
      </c>
    </row>
    <row r="319" spans="1:25" x14ac:dyDescent="0.2">
      <c r="A319" s="5">
        <v>8493</v>
      </c>
      <c r="B319" s="5">
        <v>2017</v>
      </c>
      <c r="C319" s="5" t="s">
        <v>16</v>
      </c>
      <c r="D319" s="5" t="s">
        <v>452</v>
      </c>
      <c r="E319" s="5">
        <v>40</v>
      </c>
      <c r="F319" s="5" t="s">
        <v>450</v>
      </c>
      <c r="G319" s="5" t="s">
        <v>4</v>
      </c>
      <c r="H319" s="5" t="s">
        <v>315</v>
      </c>
      <c r="I319" s="5" t="s">
        <v>315</v>
      </c>
      <c r="J319" s="5">
        <v>16</v>
      </c>
      <c r="K319" s="5">
        <v>16</v>
      </c>
      <c r="L319" s="5">
        <v>20</v>
      </c>
      <c r="M319" s="5">
        <v>1.25</v>
      </c>
      <c r="N319" s="5">
        <v>20</v>
      </c>
      <c r="O319" s="5">
        <v>20</v>
      </c>
      <c r="P319" s="5">
        <v>1.25</v>
      </c>
      <c r="Q319" s="5">
        <v>20</v>
      </c>
      <c r="R319" s="5">
        <v>18</v>
      </c>
      <c r="S319" s="5">
        <v>16</v>
      </c>
      <c r="T319" s="5">
        <v>18.72</v>
      </c>
      <c r="U319" s="5">
        <v>18.72</v>
      </c>
      <c r="V319" s="5">
        <v>12</v>
      </c>
      <c r="W319" s="5">
        <v>12</v>
      </c>
      <c r="X319" s="5">
        <v>1</v>
      </c>
      <c r="Y319" t="str">
        <f t="shared" si="5"/>
        <v>2017-T.Brady</v>
      </c>
    </row>
    <row r="320" spans="1:25" x14ac:dyDescent="0.2">
      <c r="A320" s="5">
        <v>4174</v>
      </c>
      <c r="B320" s="5">
        <v>2016</v>
      </c>
      <c r="C320" s="5" t="s">
        <v>103</v>
      </c>
      <c r="D320" s="5" t="s">
        <v>410</v>
      </c>
      <c r="E320" s="5">
        <v>24</v>
      </c>
      <c r="F320" s="5" t="s">
        <v>450</v>
      </c>
      <c r="G320" s="5" t="s">
        <v>4</v>
      </c>
      <c r="H320" s="5" t="s">
        <v>315</v>
      </c>
      <c r="I320" s="5" t="s">
        <v>315</v>
      </c>
      <c r="J320" s="5">
        <v>3</v>
      </c>
      <c r="K320" s="5">
        <v>2</v>
      </c>
      <c r="L320" s="5">
        <v>2</v>
      </c>
      <c r="M320" s="5">
        <v>0.67</v>
      </c>
      <c r="N320" s="5">
        <v>10.72</v>
      </c>
      <c r="O320" s="5">
        <v>2</v>
      </c>
      <c r="P320" s="5">
        <v>0.67</v>
      </c>
      <c r="Q320" s="5">
        <v>10.72</v>
      </c>
      <c r="R320" s="5">
        <v>1</v>
      </c>
      <c r="S320" s="5">
        <v>2</v>
      </c>
      <c r="T320" s="5">
        <v>0</v>
      </c>
      <c r="U320" s="5">
        <v>0</v>
      </c>
      <c r="V320" s="5">
        <v>0</v>
      </c>
      <c r="W320" s="5">
        <v>0</v>
      </c>
      <c r="X320" s="5"/>
      <c r="Y320" t="str">
        <f t="shared" si="5"/>
        <v>2016-J.Brissett</v>
      </c>
    </row>
    <row r="321" spans="1:25" x14ac:dyDescent="0.2">
      <c r="A321" s="5">
        <v>8191</v>
      </c>
      <c r="B321" s="5">
        <v>2016</v>
      </c>
      <c r="C321" s="5" t="s">
        <v>74</v>
      </c>
      <c r="D321" s="5" t="s">
        <v>453</v>
      </c>
      <c r="E321" s="5">
        <v>25</v>
      </c>
      <c r="F321" s="5" t="s">
        <v>450</v>
      </c>
      <c r="G321" s="5" t="s">
        <v>4</v>
      </c>
      <c r="H321" s="5" t="s">
        <v>315</v>
      </c>
      <c r="I321" s="5" t="s">
        <v>315</v>
      </c>
      <c r="J321" s="5">
        <v>6</v>
      </c>
      <c r="K321" s="5">
        <v>2</v>
      </c>
      <c r="L321" s="5">
        <v>2</v>
      </c>
      <c r="M321" s="5">
        <v>0.33</v>
      </c>
      <c r="N321" s="5">
        <v>5.28</v>
      </c>
      <c r="O321" s="5">
        <v>2</v>
      </c>
      <c r="P321" s="5">
        <v>0.33</v>
      </c>
      <c r="Q321" s="5">
        <v>5.28</v>
      </c>
      <c r="R321" s="5">
        <v>3</v>
      </c>
      <c r="S321" s="5">
        <v>0.5</v>
      </c>
      <c r="T321" s="5">
        <v>0</v>
      </c>
      <c r="U321" s="5">
        <v>0</v>
      </c>
      <c r="V321" s="5">
        <v>5</v>
      </c>
      <c r="W321" s="5">
        <v>0</v>
      </c>
      <c r="X321" s="5"/>
      <c r="Y321" t="str">
        <f t="shared" si="5"/>
        <v>2016-J.Garoppolo</v>
      </c>
    </row>
    <row r="322" spans="1:25" x14ac:dyDescent="0.2">
      <c r="A322" s="5">
        <v>8495</v>
      </c>
      <c r="B322" s="5">
        <v>2016</v>
      </c>
      <c r="C322" s="5" t="s">
        <v>16</v>
      </c>
      <c r="D322" s="5" t="s">
        <v>452</v>
      </c>
      <c r="E322" s="5">
        <v>39</v>
      </c>
      <c r="F322" s="5" t="s">
        <v>450</v>
      </c>
      <c r="G322" s="5" t="s">
        <v>4</v>
      </c>
      <c r="H322" s="5" t="s">
        <v>315</v>
      </c>
      <c r="I322" s="5" t="s">
        <v>315</v>
      </c>
      <c r="J322" s="5">
        <v>12</v>
      </c>
      <c r="K322" s="5">
        <v>12</v>
      </c>
      <c r="L322" s="5">
        <v>14</v>
      </c>
      <c r="M322" s="5">
        <v>1.17</v>
      </c>
      <c r="N322" s="5">
        <v>18.72</v>
      </c>
      <c r="O322" s="5">
        <v>14</v>
      </c>
      <c r="P322" s="5">
        <v>1.17</v>
      </c>
      <c r="Q322" s="5">
        <v>18.72</v>
      </c>
      <c r="R322" s="5">
        <v>17</v>
      </c>
      <c r="S322" s="5">
        <v>15.6666667</v>
      </c>
      <c r="T322" s="5">
        <v>17.920000000000002</v>
      </c>
      <c r="U322" s="5">
        <v>17.920000000000002</v>
      </c>
      <c r="V322" s="5">
        <v>16</v>
      </c>
      <c r="W322" s="5">
        <v>16</v>
      </c>
      <c r="X322" s="5">
        <v>1</v>
      </c>
      <c r="Y322" t="str">
        <f t="shared" si="5"/>
        <v>2016-T.Brady</v>
      </c>
    </row>
    <row r="323" spans="1:25" x14ac:dyDescent="0.2">
      <c r="A323" s="5">
        <v>8192</v>
      </c>
      <c r="B323" s="5">
        <v>2015</v>
      </c>
      <c r="C323" s="5" t="s">
        <v>74</v>
      </c>
      <c r="D323" s="5" t="s">
        <v>453</v>
      </c>
      <c r="E323" s="5">
        <v>24</v>
      </c>
      <c r="F323" s="5" t="s">
        <v>450</v>
      </c>
      <c r="G323" s="5" t="s">
        <v>4</v>
      </c>
      <c r="H323" s="5" t="s">
        <v>315</v>
      </c>
      <c r="I323" s="5" t="s">
        <v>315</v>
      </c>
      <c r="J323" s="5">
        <v>5</v>
      </c>
      <c r="K323" s="5">
        <v>0</v>
      </c>
      <c r="L323" s="5">
        <v>0</v>
      </c>
      <c r="M323" s="5">
        <v>0</v>
      </c>
      <c r="N323" s="5">
        <v>0</v>
      </c>
      <c r="O323" s="5">
        <v>0</v>
      </c>
      <c r="P323" s="5">
        <v>0</v>
      </c>
      <c r="Q323" s="5">
        <v>0</v>
      </c>
      <c r="R323" s="5">
        <v>2</v>
      </c>
      <c r="S323" s="5">
        <v>1</v>
      </c>
      <c r="T323" s="5">
        <v>2.72</v>
      </c>
      <c r="U323" s="5">
        <v>2.72</v>
      </c>
      <c r="V323" s="5">
        <v>6</v>
      </c>
      <c r="W323" s="5">
        <v>0</v>
      </c>
      <c r="X323" s="5"/>
      <c r="Y323" t="str">
        <f t="shared" si="5"/>
        <v>2015-J.Garoppolo</v>
      </c>
    </row>
    <row r="324" spans="1:25" x14ac:dyDescent="0.2">
      <c r="A324" s="5">
        <v>8497</v>
      </c>
      <c r="B324" s="5">
        <v>2015</v>
      </c>
      <c r="C324" s="5" t="s">
        <v>16</v>
      </c>
      <c r="D324" s="5" t="s">
        <v>452</v>
      </c>
      <c r="E324" s="5">
        <v>38</v>
      </c>
      <c r="F324" s="5" t="s">
        <v>450</v>
      </c>
      <c r="G324" s="5" t="s">
        <v>4</v>
      </c>
      <c r="H324" s="5" t="s">
        <v>315</v>
      </c>
      <c r="I324" s="5" t="s">
        <v>315</v>
      </c>
      <c r="J324" s="5">
        <v>16</v>
      </c>
      <c r="K324" s="5">
        <v>16</v>
      </c>
      <c r="L324" s="5">
        <v>18</v>
      </c>
      <c r="M324" s="5">
        <v>1.1200000000000001</v>
      </c>
      <c r="N324" s="5">
        <v>17.920000000000002</v>
      </c>
      <c r="O324" s="5">
        <v>18</v>
      </c>
      <c r="P324" s="5">
        <v>1.1200000000000001</v>
      </c>
      <c r="Q324" s="5">
        <v>17.920000000000002</v>
      </c>
      <c r="R324" s="5">
        <v>16</v>
      </c>
      <c r="S324" s="5">
        <v>16</v>
      </c>
      <c r="T324" s="5">
        <v>16</v>
      </c>
      <c r="U324" s="5">
        <v>16</v>
      </c>
      <c r="V324" s="5">
        <v>16</v>
      </c>
      <c r="W324" s="5">
        <v>16</v>
      </c>
      <c r="X324" s="5">
        <v>1</v>
      </c>
      <c r="Y324" t="str">
        <f t="shared" si="5"/>
        <v>2015-T.Brady</v>
      </c>
    </row>
    <row r="325" spans="1:25" x14ac:dyDescent="0.2">
      <c r="A325" s="5">
        <v>6789</v>
      </c>
      <c r="B325" s="5">
        <v>2020</v>
      </c>
      <c r="C325" s="5" t="s">
        <v>81</v>
      </c>
      <c r="D325" s="5" t="s">
        <v>454</v>
      </c>
      <c r="E325" s="5">
        <v>34</v>
      </c>
      <c r="F325" s="5" t="s">
        <v>41</v>
      </c>
      <c r="G325" s="5" t="s">
        <v>4</v>
      </c>
      <c r="H325" s="5" t="s">
        <v>315</v>
      </c>
      <c r="I325" s="5" t="s">
        <v>315</v>
      </c>
      <c r="J325" s="5">
        <v>4</v>
      </c>
      <c r="K325" s="5">
        <v>2</v>
      </c>
      <c r="L325" s="5">
        <v>1</v>
      </c>
      <c r="M325" s="5">
        <v>0.25</v>
      </c>
      <c r="N325" s="5">
        <v>4</v>
      </c>
      <c r="O325" s="5">
        <v>1</v>
      </c>
      <c r="P325" s="5">
        <v>0.25</v>
      </c>
      <c r="Q325" s="5">
        <v>4</v>
      </c>
      <c r="R325" s="5">
        <v>10</v>
      </c>
      <c r="S325" s="5">
        <v>0.33333332999999998</v>
      </c>
      <c r="T325" s="5">
        <v>0</v>
      </c>
      <c r="U325" s="5">
        <v>0</v>
      </c>
      <c r="V325" s="5">
        <v>1</v>
      </c>
      <c r="W325" s="5">
        <v>1</v>
      </c>
      <c r="X325" s="5"/>
      <c r="Y325" t="str">
        <f t="shared" si="5"/>
        <v>2020-C.McCoy</v>
      </c>
    </row>
    <row r="326" spans="1:25" x14ac:dyDescent="0.2">
      <c r="A326" s="5">
        <v>6792</v>
      </c>
      <c r="B326" s="5">
        <v>2020</v>
      </c>
      <c r="C326" s="5" t="s">
        <v>40</v>
      </c>
      <c r="D326" s="5" t="s">
        <v>455</v>
      </c>
      <c r="E326" s="5">
        <v>23</v>
      </c>
      <c r="F326" s="5" t="s">
        <v>41</v>
      </c>
      <c r="G326" s="5" t="s">
        <v>4</v>
      </c>
      <c r="H326" s="5" t="s">
        <v>315</v>
      </c>
      <c r="I326" s="5" t="s">
        <v>315</v>
      </c>
      <c r="J326" s="5">
        <v>14</v>
      </c>
      <c r="K326" s="5">
        <v>14</v>
      </c>
      <c r="L326" s="5">
        <v>9</v>
      </c>
      <c r="M326" s="5">
        <v>0.64</v>
      </c>
      <c r="N326" s="5">
        <v>10.24</v>
      </c>
      <c r="O326" s="5">
        <v>9</v>
      </c>
      <c r="P326" s="5">
        <v>0.64</v>
      </c>
      <c r="Q326" s="5">
        <v>10.24</v>
      </c>
      <c r="R326" s="5">
        <v>2</v>
      </c>
      <c r="S326" s="5">
        <v>9</v>
      </c>
      <c r="T326" s="5">
        <v>11.04</v>
      </c>
      <c r="U326" s="5">
        <v>11.04</v>
      </c>
      <c r="V326" s="5">
        <v>13</v>
      </c>
      <c r="W326" s="5">
        <v>12</v>
      </c>
      <c r="X326" s="5">
        <v>1</v>
      </c>
      <c r="Y326" t="str">
        <f t="shared" si="5"/>
        <v>2020-D.Jones</v>
      </c>
    </row>
    <row r="327" spans="1:25" x14ac:dyDescent="0.2">
      <c r="A327" s="5">
        <v>10623</v>
      </c>
      <c r="B327" s="5">
        <v>2019</v>
      </c>
      <c r="C327" s="5" t="s">
        <v>264</v>
      </c>
      <c r="D327" s="5" t="s">
        <v>456</v>
      </c>
      <c r="E327" s="5">
        <v>32</v>
      </c>
      <c r="F327" s="5" t="s">
        <v>41</v>
      </c>
      <c r="G327" s="5" t="s">
        <v>4</v>
      </c>
      <c r="H327" s="5" t="s">
        <v>315</v>
      </c>
      <c r="I327" s="5" t="s">
        <v>315</v>
      </c>
      <c r="J327" s="5">
        <v>1</v>
      </c>
      <c r="K327" s="5">
        <v>0</v>
      </c>
      <c r="L327" s="5">
        <v>0</v>
      </c>
      <c r="M327" s="5">
        <v>0</v>
      </c>
      <c r="N327" s="5">
        <v>0</v>
      </c>
      <c r="O327" s="5">
        <v>0</v>
      </c>
      <c r="P327" s="5">
        <v>0</v>
      </c>
      <c r="Q327" s="5">
        <v>0</v>
      </c>
      <c r="R327" s="5">
        <v>3</v>
      </c>
      <c r="S327" s="5">
        <v>0</v>
      </c>
      <c r="T327" s="5">
        <v>0</v>
      </c>
      <c r="U327" s="5">
        <v>0</v>
      </c>
      <c r="V327" s="5">
        <v>1</v>
      </c>
      <c r="W327" s="5">
        <v>0</v>
      </c>
      <c r="X327" s="5"/>
      <c r="Y327" t="str">
        <f t="shared" si="5"/>
        <v>2019-A.Tanney</v>
      </c>
    </row>
    <row r="328" spans="1:25" x14ac:dyDescent="0.2">
      <c r="A328" s="5">
        <v>6841</v>
      </c>
      <c r="B328" s="5">
        <v>2019</v>
      </c>
      <c r="C328" s="5" t="s">
        <v>40</v>
      </c>
      <c r="D328" s="5" t="s">
        <v>455</v>
      </c>
      <c r="E328" s="5">
        <v>22</v>
      </c>
      <c r="F328" s="5" t="s">
        <v>41</v>
      </c>
      <c r="G328" s="5" t="s">
        <v>4</v>
      </c>
      <c r="H328" s="5" t="s">
        <v>315</v>
      </c>
      <c r="I328" s="5" t="s">
        <v>315</v>
      </c>
      <c r="J328" s="5">
        <v>13</v>
      </c>
      <c r="K328" s="5">
        <v>12</v>
      </c>
      <c r="L328" s="5">
        <v>9</v>
      </c>
      <c r="M328" s="5">
        <v>0.69</v>
      </c>
      <c r="N328" s="5">
        <v>11.04</v>
      </c>
      <c r="O328" s="5">
        <v>9</v>
      </c>
      <c r="P328" s="5">
        <v>0.69</v>
      </c>
      <c r="Q328" s="5">
        <v>11.04</v>
      </c>
      <c r="R328" s="5">
        <v>1</v>
      </c>
      <c r="S328" s="5">
        <v>9</v>
      </c>
      <c r="T328" s="5">
        <v>0</v>
      </c>
      <c r="U328" s="5">
        <v>0</v>
      </c>
      <c r="V328" s="5">
        <v>0</v>
      </c>
      <c r="W328" s="5">
        <v>0</v>
      </c>
      <c r="X328" s="5">
        <v>1</v>
      </c>
      <c r="Y328" t="str">
        <f t="shared" si="5"/>
        <v>2019-D.Jones</v>
      </c>
    </row>
    <row r="329" spans="1:25" x14ac:dyDescent="0.2">
      <c r="A329" s="5">
        <v>10628</v>
      </c>
      <c r="B329" s="5">
        <v>2019</v>
      </c>
      <c r="C329" s="5" t="s">
        <v>117</v>
      </c>
      <c r="D329" s="5" t="s">
        <v>457</v>
      </c>
      <c r="E329" s="5">
        <v>38</v>
      </c>
      <c r="F329" s="5" t="s">
        <v>41</v>
      </c>
      <c r="G329" s="5" t="s">
        <v>358</v>
      </c>
      <c r="H329" s="5" t="s">
        <v>315</v>
      </c>
      <c r="I329" s="5" t="s">
        <v>315</v>
      </c>
      <c r="J329" s="5">
        <v>4</v>
      </c>
      <c r="K329" s="5">
        <v>4</v>
      </c>
      <c r="L329" s="5">
        <v>3</v>
      </c>
      <c r="M329" s="5">
        <v>0.75</v>
      </c>
      <c r="N329" s="5">
        <v>12</v>
      </c>
      <c r="O329" s="5">
        <v>3</v>
      </c>
      <c r="P329" s="5">
        <v>0.75</v>
      </c>
      <c r="Q329" s="5">
        <v>12</v>
      </c>
      <c r="R329" s="5">
        <v>16</v>
      </c>
      <c r="S329" s="5">
        <v>9.3333333300000003</v>
      </c>
      <c r="T329" s="5">
        <v>12</v>
      </c>
      <c r="U329" s="5">
        <v>12</v>
      </c>
      <c r="V329" s="5">
        <v>16</v>
      </c>
      <c r="W329" s="5">
        <v>16</v>
      </c>
      <c r="X329" s="5"/>
      <c r="Y329" t="str">
        <f t="shared" si="5"/>
        <v>2019-E.Manning</v>
      </c>
    </row>
    <row r="330" spans="1:25" x14ac:dyDescent="0.2">
      <c r="A330" s="5">
        <v>10646</v>
      </c>
      <c r="B330" s="5">
        <v>2018</v>
      </c>
      <c r="C330" s="5" t="s">
        <v>117</v>
      </c>
      <c r="D330" s="5" t="s">
        <v>457</v>
      </c>
      <c r="E330" s="5">
        <v>37</v>
      </c>
      <c r="F330" s="5" t="s">
        <v>41</v>
      </c>
      <c r="G330" s="5" t="s">
        <v>4</v>
      </c>
      <c r="H330" s="5" t="s">
        <v>315</v>
      </c>
      <c r="I330" s="5" t="s">
        <v>315</v>
      </c>
      <c r="J330" s="5">
        <v>16</v>
      </c>
      <c r="K330" s="5">
        <v>16</v>
      </c>
      <c r="L330" s="5">
        <v>12</v>
      </c>
      <c r="M330" s="5">
        <v>0.75</v>
      </c>
      <c r="N330" s="5">
        <v>12</v>
      </c>
      <c r="O330" s="5">
        <v>12</v>
      </c>
      <c r="P330" s="5">
        <v>0.75</v>
      </c>
      <c r="Q330" s="5">
        <v>12</v>
      </c>
      <c r="R330" s="5">
        <v>15</v>
      </c>
      <c r="S330" s="5">
        <v>10</v>
      </c>
      <c r="T330" s="5">
        <v>7.52</v>
      </c>
      <c r="U330" s="5">
        <v>7.52</v>
      </c>
      <c r="V330" s="5">
        <v>15</v>
      </c>
      <c r="W330" s="5">
        <v>15</v>
      </c>
      <c r="X330" s="5">
        <v>1</v>
      </c>
      <c r="Y330" t="str">
        <f t="shared" si="5"/>
        <v>2018-E.Manning</v>
      </c>
    </row>
    <row r="331" spans="1:25" x14ac:dyDescent="0.2">
      <c r="A331" s="5">
        <v>12829</v>
      </c>
      <c r="B331" s="5">
        <v>2018</v>
      </c>
      <c r="C331" s="5" t="s">
        <v>267</v>
      </c>
      <c r="D331" s="5" t="s">
        <v>458</v>
      </c>
      <c r="E331" s="5">
        <v>23</v>
      </c>
      <c r="F331" s="5" t="s">
        <v>41</v>
      </c>
      <c r="G331" s="5" t="s">
        <v>4</v>
      </c>
      <c r="H331" s="5" t="s">
        <v>315</v>
      </c>
      <c r="I331" s="5" t="s">
        <v>315</v>
      </c>
      <c r="J331" s="5">
        <v>2</v>
      </c>
      <c r="K331" s="5">
        <v>0</v>
      </c>
      <c r="L331" s="5">
        <v>0</v>
      </c>
      <c r="M331" s="5">
        <v>0</v>
      </c>
      <c r="N331" s="5">
        <v>0</v>
      </c>
      <c r="O331" s="5">
        <v>0</v>
      </c>
      <c r="P331" s="5">
        <v>0</v>
      </c>
      <c r="Q331" s="5">
        <v>0</v>
      </c>
      <c r="R331" s="5">
        <v>1</v>
      </c>
      <c r="S331" s="5">
        <v>0</v>
      </c>
      <c r="T331" s="5">
        <v>0</v>
      </c>
      <c r="U331" s="5">
        <v>0</v>
      </c>
      <c r="V331" s="5">
        <v>0</v>
      </c>
      <c r="W331" s="5">
        <v>0</v>
      </c>
      <c r="X331" s="5"/>
      <c r="Y331" t="str">
        <f t="shared" si="5"/>
        <v>2018-K.Lauletta</v>
      </c>
    </row>
    <row r="332" spans="1:25" x14ac:dyDescent="0.2">
      <c r="A332" s="5">
        <v>10657</v>
      </c>
      <c r="B332" s="5">
        <v>2017</v>
      </c>
      <c r="C332" s="5" t="s">
        <v>117</v>
      </c>
      <c r="D332" s="5" t="s">
        <v>457</v>
      </c>
      <c r="E332" s="5">
        <v>36</v>
      </c>
      <c r="F332" s="5" t="s">
        <v>41</v>
      </c>
      <c r="G332" s="5" t="s">
        <v>4</v>
      </c>
      <c r="H332" s="5" t="s">
        <v>315</v>
      </c>
      <c r="I332" s="5" t="s">
        <v>315</v>
      </c>
      <c r="J332" s="5">
        <v>15</v>
      </c>
      <c r="K332" s="5">
        <v>15</v>
      </c>
      <c r="L332" s="5">
        <v>7</v>
      </c>
      <c r="M332" s="5">
        <v>0.47</v>
      </c>
      <c r="N332" s="5">
        <v>7.52</v>
      </c>
      <c r="O332" s="5">
        <v>7</v>
      </c>
      <c r="P332" s="5">
        <v>0.47</v>
      </c>
      <c r="Q332" s="5">
        <v>7.52</v>
      </c>
      <c r="R332" s="5">
        <v>14</v>
      </c>
      <c r="S332" s="5">
        <v>12</v>
      </c>
      <c r="T332" s="5">
        <v>8.9600000000000009</v>
      </c>
      <c r="U332" s="5">
        <v>8.9600000000000009</v>
      </c>
      <c r="V332" s="5">
        <v>16</v>
      </c>
      <c r="W332" s="5">
        <v>16</v>
      </c>
      <c r="X332" s="5">
        <v>1</v>
      </c>
      <c r="Y332" t="str">
        <f t="shared" si="5"/>
        <v>2017-E.Manning</v>
      </c>
    </row>
    <row r="333" spans="1:25" x14ac:dyDescent="0.2">
      <c r="A333" s="5">
        <v>7866</v>
      </c>
      <c r="B333" s="5">
        <v>2017</v>
      </c>
      <c r="C333" s="5" t="s">
        <v>107</v>
      </c>
      <c r="D333" s="5" t="s">
        <v>427</v>
      </c>
      <c r="E333" s="5">
        <v>27</v>
      </c>
      <c r="F333" s="5" t="s">
        <v>41</v>
      </c>
      <c r="G333" s="5" t="s">
        <v>4</v>
      </c>
      <c r="H333" s="5" t="s">
        <v>315</v>
      </c>
      <c r="I333" s="5" t="s">
        <v>315</v>
      </c>
      <c r="J333" s="5">
        <v>2</v>
      </c>
      <c r="K333" s="5">
        <v>1</v>
      </c>
      <c r="L333" s="5">
        <v>1</v>
      </c>
      <c r="M333" s="5">
        <v>0.5</v>
      </c>
      <c r="N333" s="5">
        <v>8</v>
      </c>
      <c r="O333" s="5">
        <v>1</v>
      </c>
      <c r="P333" s="5">
        <v>0.5</v>
      </c>
      <c r="Q333" s="5">
        <v>8</v>
      </c>
      <c r="R333" s="5">
        <v>5</v>
      </c>
      <c r="S333" s="5">
        <v>2.6666666700000001</v>
      </c>
      <c r="T333" s="5">
        <v>0</v>
      </c>
      <c r="U333" s="5">
        <v>0</v>
      </c>
      <c r="V333" s="5">
        <v>2</v>
      </c>
      <c r="W333" s="5">
        <v>1</v>
      </c>
      <c r="X333" s="5"/>
      <c r="Y333" t="str">
        <f t="shared" ref="Y333:Y396" si="6">TRIM(CONCATENATE((B333),"-",LEFT(C333,1),".",RIGHT(C333,LEN(C333)-FIND(" ",C333))))</f>
        <v>2017-G.Smith</v>
      </c>
    </row>
    <row r="334" spans="1:25" x14ac:dyDescent="0.2">
      <c r="A334" s="5">
        <v>10661</v>
      </c>
      <c r="B334" s="5">
        <v>2016</v>
      </c>
      <c r="C334" s="5" t="s">
        <v>117</v>
      </c>
      <c r="D334" s="5" t="s">
        <v>457</v>
      </c>
      <c r="E334" s="5">
        <v>35</v>
      </c>
      <c r="F334" s="5" t="s">
        <v>41</v>
      </c>
      <c r="G334" s="5" t="s">
        <v>4</v>
      </c>
      <c r="H334" s="5" t="s">
        <v>315</v>
      </c>
      <c r="I334" s="5" t="s">
        <v>315</v>
      </c>
      <c r="J334" s="5">
        <v>16</v>
      </c>
      <c r="K334" s="5">
        <v>16</v>
      </c>
      <c r="L334" s="5">
        <v>9</v>
      </c>
      <c r="M334" s="5">
        <v>0.56000000000000005</v>
      </c>
      <c r="N334" s="5">
        <v>8.9600000000000009</v>
      </c>
      <c r="O334" s="5">
        <v>9</v>
      </c>
      <c r="P334" s="5">
        <v>0.56000000000000005</v>
      </c>
      <c r="Q334" s="5">
        <v>8.9600000000000009</v>
      </c>
      <c r="R334" s="5">
        <v>13</v>
      </c>
      <c r="S334" s="5">
        <v>11.3333333</v>
      </c>
      <c r="T334" s="5">
        <v>14.08</v>
      </c>
      <c r="U334" s="5">
        <v>14.08</v>
      </c>
      <c r="V334" s="5">
        <v>16</v>
      </c>
      <c r="W334" s="5">
        <v>16</v>
      </c>
      <c r="X334" s="5">
        <v>1</v>
      </c>
      <c r="Y334" t="str">
        <f t="shared" si="6"/>
        <v>2016-E.Manning</v>
      </c>
    </row>
    <row r="335" spans="1:25" x14ac:dyDescent="0.2">
      <c r="A335" s="5">
        <v>10663</v>
      </c>
      <c r="B335" s="5">
        <v>2015</v>
      </c>
      <c r="C335" s="5" t="s">
        <v>117</v>
      </c>
      <c r="D335" s="5" t="s">
        <v>457</v>
      </c>
      <c r="E335" s="5">
        <v>34</v>
      </c>
      <c r="F335" s="5" t="s">
        <v>41</v>
      </c>
      <c r="G335" s="5" t="s">
        <v>4</v>
      </c>
      <c r="H335" s="5" t="s">
        <v>315</v>
      </c>
      <c r="I335" s="5" t="s">
        <v>315</v>
      </c>
      <c r="J335" s="5">
        <v>16</v>
      </c>
      <c r="K335" s="5">
        <v>16</v>
      </c>
      <c r="L335" s="5">
        <v>14</v>
      </c>
      <c r="M335" s="5">
        <v>0.88</v>
      </c>
      <c r="N335" s="5">
        <v>14.08</v>
      </c>
      <c r="O335" s="5">
        <v>14</v>
      </c>
      <c r="P335" s="5">
        <v>0.88</v>
      </c>
      <c r="Q335" s="5">
        <v>14.08</v>
      </c>
      <c r="R335" s="5">
        <v>12</v>
      </c>
      <c r="S335" s="5">
        <v>12</v>
      </c>
      <c r="T335" s="5">
        <v>12.96</v>
      </c>
      <c r="U335" s="5">
        <v>12.96</v>
      </c>
      <c r="V335" s="5">
        <v>16</v>
      </c>
      <c r="W335" s="5">
        <v>16</v>
      </c>
      <c r="X335" s="5">
        <v>1</v>
      </c>
      <c r="Y335" t="str">
        <f t="shared" si="6"/>
        <v>2015-E.Manning</v>
      </c>
    </row>
    <row r="336" spans="1:25" x14ac:dyDescent="0.2">
      <c r="A336" s="5">
        <v>18907</v>
      </c>
      <c r="B336" s="5">
        <v>2015</v>
      </c>
      <c r="C336" s="5" t="s">
        <v>289</v>
      </c>
      <c r="D336" s="5" t="s">
        <v>459</v>
      </c>
      <c r="E336" s="5">
        <v>25</v>
      </c>
      <c r="F336" s="5" t="s">
        <v>41</v>
      </c>
      <c r="G336" s="5" t="s">
        <v>4</v>
      </c>
      <c r="H336" s="5" t="s">
        <v>315</v>
      </c>
      <c r="I336" s="5" t="s">
        <v>315</v>
      </c>
      <c r="J336" s="5">
        <v>1</v>
      </c>
      <c r="K336" s="5">
        <v>0</v>
      </c>
      <c r="L336" s="5">
        <v>0</v>
      </c>
      <c r="M336" s="5">
        <v>0</v>
      </c>
      <c r="N336" s="5">
        <v>0</v>
      </c>
      <c r="O336" s="5">
        <v>0</v>
      </c>
      <c r="P336" s="5">
        <v>0</v>
      </c>
      <c r="Q336" s="5">
        <v>0</v>
      </c>
      <c r="R336" s="5">
        <v>2</v>
      </c>
      <c r="S336" s="5">
        <v>0</v>
      </c>
      <c r="T336" s="5">
        <v>0</v>
      </c>
      <c r="U336" s="5">
        <v>0</v>
      </c>
      <c r="V336" s="5">
        <v>4</v>
      </c>
      <c r="W336" s="5">
        <v>0</v>
      </c>
      <c r="X336" s="5"/>
      <c r="Y336" t="str">
        <f t="shared" si="6"/>
        <v>2015-R.Nassib</v>
      </c>
    </row>
    <row r="337" spans="1:25" x14ac:dyDescent="0.2">
      <c r="A337" s="5">
        <v>7078</v>
      </c>
      <c r="B337" s="5">
        <v>2020</v>
      </c>
      <c r="C337" s="5" t="s">
        <v>76</v>
      </c>
      <c r="D337" s="5" t="s">
        <v>332</v>
      </c>
      <c r="E337" s="5">
        <v>35</v>
      </c>
      <c r="F337" s="5" t="s">
        <v>51</v>
      </c>
      <c r="G337" s="5" t="s">
        <v>4</v>
      </c>
      <c r="H337" s="5" t="s">
        <v>315</v>
      </c>
      <c r="I337" s="5" t="s">
        <v>315</v>
      </c>
      <c r="J337" s="5">
        <v>5</v>
      </c>
      <c r="K337" s="5">
        <v>4</v>
      </c>
      <c r="L337" s="5">
        <v>2</v>
      </c>
      <c r="M337" s="5">
        <v>0.4</v>
      </c>
      <c r="N337" s="5">
        <v>6.4</v>
      </c>
      <c r="O337" s="5">
        <v>2</v>
      </c>
      <c r="P337" s="5">
        <v>0.4</v>
      </c>
      <c r="Q337" s="5">
        <v>6.4</v>
      </c>
      <c r="R337" s="5">
        <v>13</v>
      </c>
      <c r="S337" s="5">
        <v>7</v>
      </c>
      <c r="T337" s="5">
        <v>9.92</v>
      </c>
      <c r="U337" s="5">
        <v>9.92</v>
      </c>
      <c r="V337" s="5">
        <v>8</v>
      </c>
      <c r="W337" s="5">
        <v>8</v>
      </c>
      <c r="X337" s="5"/>
      <c r="Y337" t="str">
        <f t="shared" si="6"/>
        <v>2020-J.Flacco</v>
      </c>
    </row>
    <row r="338" spans="1:25" x14ac:dyDescent="0.2">
      <c r="A338" s="5">
        <v>7100</v>
      </c>
      <c r="B338" s="5">
        <v>2020</v>
      </c>
      <c r="C338" s="5" t="s">
        <v>50</v>
      </c>
      <c r="D338" s="5" t="s">
        <v>460</v>
      </c>
      <c r="E338" s="5">
        <v>23</v>
      </c>
      <c r="F338" s="5" t="s">
        <v>51</v>
      </c>
      <c r="G338" s="5" t="s">
        <v>4</v>
      </c>
      <c r="H338" s="5" t="s">
        <v>315</v>
      </c>
      <c r="I338" s="5" t="s">
        <v>315</v>
      </c>
      <c r="J338" s="5">
        <v>12</v>
      </c>
      <c r="K338" s="5">
        <v>12</v>
      </c>
      <c r="L338" s="5">
        <v>3</v>
      </c>
      <c r="M338" s="5">
        <v>0.25</v>
      </c>
      <c r="N338" s="5">
        <v>4</v>
      </c>
      <c r="O338" s="5">
        <v>3</v>
      </c>
      <c r="P338" s="5">
        <v>0.25</v>
      </c>
      <c r="Q338" s="5">
        <v>4</v>
      </c>
      <c r="R338" s="5">
        <v>3</v>
      </c>
      <c r="S338" s="5">
        <v>6.5</v>
      </c>
      <c r="T338" s="5">
        <v>7.36</v>
      </c>
      <c r="U338" s="5">
        <v>7.36</v>
      </c>
      <c r="V338" s="5">
        <v>13</v>
      </c>
      <c r="W338" s="5">
        <v>13</v>
      </c>
      <c r="X338" s="5">
        <v>1</v>
      </c>
      <c r="Y338" t="str">
        <f t="shared" si="6"/>
        <v>2020-S.Darnold</v>
      </c>
    </row>
    <row r="339" spans="1:25" x14ac:dyDescent="0.2">
      <c r="A339" s="5">
        <v>10760</v>
      </c>
      <c r="B339" s="5">
        <v>2019</v>
      </c>
      <c r="C339" s="5" t="s">
        <v>265</v>
      </c>
      <c r="D339" s="5" t="s">
        <v>362</v>
      </c>
      <c r="E339" s="5">
        <v>29</v>
      </c>
      <c r="F339" s="5" t="s">
        <v>51</v>
      </c>
      <c r="G339" s="5" t="s">
        <v>4</v>
      </c>
      <c r="H339" s="5" t="s">
        <v>315</v>
      </c>
      <c r="I339" s="5" t="s">
        <v>315</v>
      </c>
      <c r="J339" s="5">
        <v>2</v>
      </c>
      <c r="K339" s="5">
        <v>0</v>
      </c>
      <c r="L339" s="5">
        <v>0</v>
      </c>
      <c r="M339" s="5">
        <v>0</v>
      </c>
      <c r="N339" s="5">
        <v>0</v>
      </c>
      <c r="O339" s="5">
        <v>0</v>
      </c>
      <c r="P339" s="5">
        <v>0</v>
      </c>
      <c r="Q339" s="5">
        <v>0</v>
      </c>
      <c r="R339" s="5">
        <v>3</v>
      </c>
      <c r="S339" s="5">
        <v>0.5</v>
      </c>
      <c r="T339" s="5">
        <v>8</v>
      </c>
      <c r="U339" s="5">
        <v>8</v>
      </c>
      <c r="V339" s="5">
        <v>2</v>
      </c>
      <c r="W339" s="5">
        <v>0</v>
      </c>
      <c r="X339" s="5"/>
      <c r="Y339" t="str">
        <f t="shared" si="6"/>
        <v>2019-D.Fales</v>
      </c>
    </row>
    <row r="340" spans="1:25" x14ac:dyDescent="0.2">
      <c r="A340" s="5">
        <v>10767</v>
      </c>
      <c r="B340" s="5">
        <v>2019</v>
      </c>
      <c r="C340" s="5" t="s">
        <v>259</v>
      </c>
      <c r="D340" s="5" t="s">
        <v>461</v>
      </c>
      <c r="E340" s="5">
        <v>25</v>
      </c>
      <c r="F340" s="5" t="s">
        <v>51</v>
      </c>
      <c r="G340" s="5" t="s">
        <v>4</v>
      </c>
      <c r="H340" s="5" t="s">
        <v>315</v>
      </c>
      <c r="I340" s="5" t="s">
        <v>315</v>
      </c>
      <c r="J340" s="5">
        <v>3</v>
      </c>
      <c r="K340" s="5">
        <v>2</v>
      </c>
      <c r="L340" s="5">
        <v>1</v>
      </c>
      <c r="M340" s="5">
        <v>0.33</v>
      </c>
      <c r="N340" s="5">
        <v>5.28</v>
      </c>
      <c r="O340" s="5">
        <v>1</v>
      </c>
      <c r="P340" s="5">
        <v>0.33</v>
      </c>
      <c r="Q340" s="5">
        <v>5.28</v>
      </c>
      <c r="R340" s="5">
        <v>1</v>
      </c>
      <c r="S340" s="5">
        <v>1</v>
      </c>
      <c r="T340" s="5">
        <v>0</v>
      </c>
      <c r="U340" s="5">
        <v>0</v>
      </c>
      <c r="V340" s="5">
        <v>0</v>
      </c>
      <c r="W340" s="5">
        <v>0</v>
      </c>
      <c r="X340" s="5"/>
      <c r="Y340" t="str">
        <f t="shared" si="6"/>
        <v>2019-L.Falk</v>
      </c>
    </row>
    <row r="341" spans="1:25" x14ac:dyDescent="0.2">
      <c r="A341" s="5">
        <v>7138</v>
      </c>
      <c r="B341" s="5">
        <v>2019</v>
      </c>
      <c r="C341" s="5" t="s">
        <v>50</v>
      </c>
      <c r="D341" s="5" t="s">
        <v>460</v>
      </c>
      <c r="E341" s="5">
        <v>22</v>
      </c>
      <c r="F341" s="5" t="s">
        <v>51</v>
      </c>
      <c r="G341" s="5" t="s">
        <v>4</v>
      </c>
      <c r="H341" s="5" t="s">
        <v>315</v>
      </c>
      <c r="I341" s="5" t="s">
        <v>315</v>
      </c>
      <c r="J341" s="5">
        <v>13</v>
      </c>
      <c r="K341" s="5">
        <v>13</v>
      </c>
      <c r="L341" s="5">
        <v>6</v>
      </c>
      <c r="M341" s="5">
        <v>0.46</v>
      </c>
      <c r="N341" s="5">
        <v>7.36</v>
      </c>
      <c r="O341" s="5">
        <v>6</v>
      </c>
      <c r="P341" s="5">
        <v>0.46</v>
      </c>
      <c r="Q341" s="5">
        <v>7.36</v>
      </c>
      <c r="R341" s="5">
        <v>2</v>
      </c>
      <c r="S341" s="5">
        <v>7</v>
      </c>
      <c r="T341" s="5">
        <v>8.64</v>
      </c>
      <c r="U341" s="5">
        <v>8.64</v>
      </c>
      <c r="V341" s="5">
        <v>13</v>
      </c>
      <c r="W341" s="5">
        <v>13</v>
      </c>
      <c r="X341" s="5">
        <v>1</v>
      </c>
      <c r="Y341" t="str">
        <f t="shared" si="6"/>
        <v>2019-S.Darnold</v>
      </c>
    </row>
    <row r="342" spans="1:25" x14ac:dyDescent="0.2">
      <c r="A342" s="5">
        <v>10772</v>
      </c>
      <c r="B342" s="5">
        <v>2019</v>
      </c>
      <c r="C342" s="5" t="s">
        <v>129</v>
      </c>
      <c r="D342" s="5" t="s">
        <v>392</v>
      </c>
      <c r="E342" s="5">
        <v>28</v>
      </c>
      <c r="F342" s="5" t="s">
        <v>51</v>
      </c>
      <c r="G342" s="5" t="s">
        <v>358</v>
      </c>
      <c r="H342" s="5" t="s">
        <v>315</v>
      </c>
      <c r="I342" s="5" t="s">
        <v>315</v>
      </c>
      <c r="J342" s="5">
        <v>1</v>
      </c>
      <c r="K342" s="5">
        <v>1</v>
      </c>
      <c r="L342" s="5">
        <v>0</v>
      </c>
      <c r="M342" s="5">
        <v>0</v>
      </c>
      <c r="N342" s="5">
        <v>0</v>
      </c>
      <c r="O342" s="5">
        <v>0</v>
      </c>
      <c r="P342" s="5">
        <v>0</v>
      </c>
      <c r="Q342" s="5">
        <v>0</v>
      </c>
      <c r="R342" s="5">
        <v>4</v>
      </c>
      <c r="S342" s="5">
        <v>4.3333333300000003</v>
      </c>
      <c r="T342" s="5">
        <v>5.76</v>
      </c>
      <c r="U342" s="5">
        <v>5.76</v>
      </c>
      <c r="V342" s="5">
        <v>11</v>
      </c>
      <c r="W342" s="5">
        <v>10</v>
      </c>
      <c r="X342" s="5"/>
      <c r="Y342" t="str">
        <f t="shared" si="6"/>
        <v>2019-T.Siemian</v>
      </c>
    </row>
    <row r="343" spans="1:25" x14ac:dyDescent="0.2">
      <c r="A343" s="5">
        <v>10842</v>
      </c>
      <c r="B343" s="5">
        <v>2018</v>
      </c>
      <c r="C343" s="5" t="s">
        <v>125</v>
      </c>
      <c r="D343" s="5" t="s">
        <v>377</v>
      </c>
      <c r="E343" s="5">
        <v>39</v>
      </c>
      <c r="F343" s="5" t="s">
        <v>51</v>
      </c>
      <c r="G343" s="5" t="s">
        <v>4</v>
      </c>
      <c r="H343" s="5" t="s">
        <v>315</v>
      </c>
      <c r="I343" s="5" t="s">
        <v>315</v>
      </c>
      <c r="J343" s="5">
        <v>4</v>
      </c>
      <c r="K343" s="5">
        <v>3</v>
      </c>
      <c r="L343" s="5">
        <v>2</v>
      </c>
      <c r="M343" s="5">
        <v>0.5</v>
      </c>
      <c r="N343" s="5">
        <v>8</v>
      </c>
      <c r="O343" s="5">
        <v>2</v>
      </c>
      <c r="P343" s="5">
        <v>0.5</v>
      </c>
      <c r="Q343" s="5">
        <v>8</v>
      </c>
      <c r="R343" s="5">
        <v>16</v>
      </c>
      <c r="S343" s="5">
        <v>5</v>
      </c>
      <c r="T343" s="5">
        <v>11.04</v>
      </c>
      <c r="U343" s="5">
        <v>11.04</v>
      </c>
      <c r="V343" s="5">
        <v>13</v>
      </c>
      <c r="W343" s="5">
        <v>13</v>
      </c>
      <c r="X343" s="5"/>
      <c r="Y343" t="str">
        <f t="shared" si="6"/>
        <v>2018-J.McCown</v>
      </c>
    </row>
    <row r="344" spans="1:25" x14ac:dyDescent="0.2">
      <c r="A344" s="5">
        <v>7156</v>
      </c>
      <c r="B344" s="5">
        <v>2018</v>
      </c>
      <c r="C344" s="5" t="s">
        <v>50</v>
      </c>
      <c r="D344" s="5" t="s">
        <v>460</v>
      </c>
      <c r="E344" s="5">
        <v>21</v>
      </c>
      <c r="F344" s="5" t="s">
        <v>51</v>
      </c>
      <c r="G344" s="5" t="s">
        <v>4</v>
      </c>
      <c r="H344" s="5" t="s">
        <v>315</v>
      </c>
      <c r="I344" s="5" t="s">
        <v>315</v>
      </c>
      <c r="J344" s="5">
        <v>13</v>
      </c>
      <c r="K344" s="5">
        <v>13</v>
      </c>
      <c r="L344" s="5">
        <v>7</v>
      </c>
      <c r="M344" s="5">
        <v>0.54</v>
      </c>
      <c r="N344" s="5">
        <v>8.64</v>
      </c>
      <c r="O344" s="5">
        <v>7</v>
      </c>
      <c r="P344" s="5">
        <v>0.54</v>
      </c>
      <c r="Q344" s="5">
        <v>8.64</v>
      </c>
      <c r="R344" s="5">
        <v>1</v>
      </c>
      <c r="S344" s="5">
        <v>7</v>
      </c>
      <c r="T344" s="5">
        <v>0</v>
      </c>
      <c r="U344" s="5">
        <v>0</v>
      </c>
      <c r="V344" s="5">
        <v>0</v>
      </c>
      <c r="W344" s="5">
        <v>0</v>
      </c>
      <c r="X344" s="5">
        <v>1</v>
      </c>
      <c r="Y344" t="str">
        <f t="shared" si="6"/>
        <v>2018-S.Darnold</v>
      </c>
    </row>
    <row r="345" spans="1:25" x14ac:dyDescent="0.2">
      <c r="A345" s="5">
        <v>14874</v>
      </c>
      <c r="B345" s="5">
        <v>2017</v>
      </c>
      <c r="C345" s="5" t="s">
        <v>134</v>
      </c>
      <c r="D345" s="5" t="s">
        <v>462</v>
      </c>
      <c r="E345" s="5">
        <v>26</v>
      </c>
      <c r="F345" s="5" t="s">
        <v>51</v>
      </c>
      <c r="G345" s="5" t="s">
        <v>4</v>
      </c>
      <c r="H345" s="5" t="s">
        <v>315</v>
      </c>
      <c r="I345" s="5" t="s">
        <v>315</v>
      </c>
      <c r="J345" s="5">
        <v>4</v>
      </c>
      <c r="K345" s="5">
        <v>3</v>
      </c>
      <c r="L345" s="5">
        <v>2</v>
      </c>
      <c r="M345" s="5">
        <v>0.5</v>
      </c>
      <c r="N345" s="5">
        <v>8</v>
      </c>
      <c r="O345" s="5">
        <v>2</v>
      </c>
      <c r="P345" s="5">
        <v>0.5</v>
      </c>
      <c r="Q345" s="5">
        <v>8</v>
      </c>
      <c r="R345" s="5">
        <v>2</v>
      </c>
      <c r="S345" s="5">
        <v>2</v>
      </c>
      <c r="T345" s="5">
        <v>5.28</v>
      </c>
      <c r="U345" s="5">
        <v>5.28</v>
      </c>
      <c r="V345" s="5">
        <v>6</v>
      </c>
      <c r="W345" s="5">
        <v>4</v>
      </c>
      <c r="X345" s="5"/>
      <c r="Y345" t="str">
        <f t="shared" si="6"/>
        <v>2017-B.Petty</v>
      </c>
    </row>
    <row r="346" spans="1:25" x14ac:dyDescent="0.2">
      <c r="A346" s="5">
        <v>10843</v>
      </c>
      <c r="B346" s="5">
        <v>2017</v>
      </c>
      <c r="C346" s="5" t="s">
        <v>125</v>
      </c>
      <c r="D346" s="5" t="s">
        <v>377</v>
      </c>
      <c r="E346" s="5">
        <v>38</v>
      </c>
      <c r="F346" s="5" t="s">
        <v>51</v>
      </c>
      <c r="G346" s="5" t="s">
        <v>4</v>
      </c>
      <c r="H346" s="5" t="s">
        <v>315</v>
      </c>
      <c r="I346" s="5" t="s">
        <v>315</v>
      </c>
      <c r="J346" s="5">
        <v>13</v>
      </c>
      <c r="K346" s="5">
        <v>13</v>
      </c>
      <c r="L346" s="5">
        <v>9</v>
      </c>
      <c r="M346" s="5">
        <v>0.69</v>
      </c>
      <c r="N346" s="5">
        <v>11.04</v>
      </c>
      <c r="O346" s="5">
        <v>9</v>
      </c>
      <c r="P346" s="5">
        <v>0.69</v>
      </c>
      <c r="Q346" s="5">
        <v>11.04</v>
      </c>
      <c r="R346" s="5">
        <v>15</v>
      </c>
      <c r="S346" s="5">
        <v>3.3333333299999999</v>
      </c>
      <c r="T346" s="5">
        <v>3.2</v>
      </c>
      <c r="U346" s="5">
        <v>3.2</v>
      </c>
      <c r="V346" s="5">
        <v>5</v>
      </c>
      <c r="W346" s="5">
        <v>3</v>
      </c>
      <c r="X346" s="5">
        <v>1</v>
      </c>
      <c r="Y346" t="str">
        <f t="shared" si="6"/>
        <v>2017-J.McCown</v>
      </c>
    </row>
    <row r="347" spans="1:25" x14ac:dyDescent="0.2">
      <c r="A347" s="5">
        <v>11633</v>
      </c>
      <c r="B347" s="5">
        <v>2017</v>
      </c>
      <c r="C347" s="5" t="s">
        <v>338</v>
      </c>
      <c r="D347" s="5" t="s">
        <v>339</v>
      </c>
      <c r="E347" s="5">
        <v>28</v>
      </c>
      <c r="F347" s="5" t="s">
        <v>51</v>
      </c>
      <c r="G347" s="5" t="s">
        <v>4</v>
      </c>
      <c r="H347" s="5" t="s">
        <v>315</v>
      </c>
      <c r="I347" s="5" t="s">
        <v>315</v>
      </c>
      <c r="J347" s="5">
        <v>6</v>
      </c>
      <c r="K347" s="5">
        <v>0</v>
      </c>
      <c r="L347" s="5">
        <v>2</v>
      </c>
      <c r="M347" s="5">
        <v>0.33</v>
      </c>
      <c r="N347" s="5">
        <v>5.28</v>
      </c>
      <c r="O347" s="5">
        <v>2</v>
      </c>
      <c r="P347" s="5">
        <v>0.33</v>
      </c>
      <c r="Q347" s="5">
        <v>5.28</v>
      </c>
      <c r="R347" s="5">
        <v>6</v>
      </c>
      <c r="S347" s="5">
        <v>2.6666666700000001</v>
      </c>
      <c r="T347" s="5">
        <v>0</v>
      </c>
      <c r="U347" s="5">
        <v>0</v>
      </c>
      <c r="V347" s="5">
        <v>2</v>
      </c>
      <c r="W347" s="5">
        <v>1</v>
      </c>
      <c r="X347" s="5"/>
      <c r="Y347" t="str">
        <f t="shared" si="6"/>
        <v>2017-T.Pryor</v>
      </c>
    </row>
    <row r="348" spans="1:25" x14ac:dyDescent="0.2">
      <c r="A348" s="5">
        <v>14886</v>
      </c>
      <c r="B348" s="5">
        <v>2016</v>
      </c>
      <c r="C348" s="5" t="s">
        <v>134</v>
      </c>
      <c r="D348" s="5" t="s">
        <v>462</v>
      </c>
      <c r="E348" s="5">
        <v>25</v>
      </c>
      <c r="F348" s="5" t="s">
        <v>51</v>
      </c>
      <c r="G348" s="5" t="s">
        <v>4</v>
      </c>
      <c r="H348" s="5" t="s">
        <v>315</v>
      </c>
      <c r="I348" s="5" t="s">
        <v>315</v>
      </c>
      <c r="J348" s="5">
        <v>6</v>
      </c>
      <c r="K348" s="5">
        <v>4</v>
      </c>
      <c r="L348" s="5">
        <v>2</v>
      </c>
      <c r="M348" s="5">
        <v>0.33</v>
      </c>
      <c r="N348" s="5">
        <v>5.28</v>
      </c>
      <c r="O348" s="5">
        <v>2</v>
      </c>
      <c r="P348" s="5">
        <v>0.33</v>
      </c>
      <c r="Q348" s="5">
        <v>5.28</v>
      </c>
      <c r="R348" s="5">
        <v>1</v>
      </c>
      <c r="S348" s="5">
        <v>2</v>
      </c>
      <c r="T348" s="5">
        <v>0</v>
      </c>
      <c r="U348" s="5">
        <v>0</v>
      </c>
      <c r="V348" s="5">
        <v>0</v>
      </c>
      <c r="W348" s="5">
        <v>0</v>
      </c>
      <c r="X348" s="5"/>
      <c r="Y348" t="str">
        <f t="shared" si="6"/>
        <v>2016-B.Petty</v>
      </c>
    </row>
    <row r="349" spans="1:25" x14ac:dyDescent="0.2">
      <c r="A349" s="5">
        <v>7881</v>
      </c>
      <c r="B349" s="5">
        <v>2016</v>
      </c>
      <c r="C349" s="5" t="s">
        <v>107</v>
      </c>
      <c r="D349" s="5" t="s">
        <v>427</v>
      </c>
      <c r="E349" s="5">
        <v>26</v>
      </c>
      <c r="F349" s="5" t="s">
        <v>51</v>
      </c>
      <c r="G349" s="5" t="s">
        <v>4</v>
      </c>
      <c r="H349" s="5" t="s">
        <v>315</v>
      </c>
      <c r="I349" s="5" t="s">
        <v>315</v>
      </c>
      <c r="J349" s="5">
        <v>2</v>
      </c>
      <c r="K349" s="5">
        <v>1</v>
      </c>
      <c r="L349" s="5">
        <v>0</v>
      </c>
      <c r="M349" s="5">
        <v>0</v>
      </c>
      <c r="N349" s="5">
        <v>0</v>
      </c>
      <c r="O349" s="5">
        <v>0</v>
      </c>
      <c r="P349" s="5">
        <v>0</v>
      </c>
      <c r="Q349" s="5">
        <v>0</v>
      </c>
      <c r="R349" s="5">
        <v>4</v>
      </c>
      <c r="S349" s="5">
        <v>5</v>
      </c>
      <c r="T349" s="5">
        <v>16</v>
      </c>
      <c r="U349" s="5">
        <v>16</v>
      </c>
      <c r="V349" s="5">
        <v>1</v>
      </c>
      <c r="W349" s="5">
        <v>0</v>
      </c>
      <c r="X349" s="5"/>
      <c r="Y349" t="str">
        <f t="shared" si="6"/>
        <v>2016-G.Smith</v>
      </c>
    </row>
    <row r="350" spans="1:25" x14ac:dyDescent="0.2">
      <c r="A350" s="5">
        <v>5766</v>
      </c>
      <c r="B350" s="5">
        <v>2016</v>
      </c>
      <c r="C350" s="5" t="s">
        <v>66</v>
      </c>
      <c r="D350" s="5" t="s">
        <v>438</v>
      </c>
      <c r="E350" s="5">
        <v>34</v>
      </c>
      <c r="F350" s="5" t="s">
        <v>51</v>
      </c>
      <c r="G350" s="5" t="s">
        <v>4</v>
      </c>
      <c r="H350" s="5" t="s">
        <v>315</v>
      </c>
      <c r="I350" s="5" t="s">
        <v>315</v>
      </c>
      <c r="J350" s="5">
        <v>14</v>
      </c>
      <c r="K350" s="5">
        <v>11</v>
      </c>
      <c r="L350" s="5">
        <v>5</v>
      </c>
      <c r="M350" s="5">
        <v>0.36</v>
      </c>
      <c r="N350" s="5">
        <v>5.76</v>
      </c>
      <c r="O350" s="5">
        <v>5</v>
      </c>
      <c r="P350" s="5">
        <v>0.36</v>
      </c>
      <c r="Q350" s="5">
        <v>5.76</v>
      </c>
      <c r="R350" s="5">
        <v>12</v>
      </c>
      <c r="S350" s="5">
        <v>10</v>
      </c>
      <c r="T350" s="5">
        <v>12.96</v>
      </c>
      <c r="U350" s="5">
        <v>12.96</v>
      </c>
      <c r="V350" s="5">
        <v>16</v>
      </c>
      <c r="W350" s="5">
        <v>16</v>
      </c>
      <c r="X350" s="5">
        <v>1</v>
      </c>
      <c r="Y350" t="str">
        <f t="shared" si="6"/>
        <v>2016-R.Fitzpatrick</v>
      </c>
    </row>
    <row r="351" spans="1:25" x14ac:dyDescent="0.2">
      <c r="A351" s="5">
        <v>7882</v>
      </c>
      <c r="B351" s="5">
        <v>2015</v>
      </c>
      <c r="C351" s="5" t="s">
        <v>107</v>
      </c>
      <c r="D351" s="5" t="s">
        <v>427</v>
      </c>
      <c r="E351" s="5">
        <v>25</v>
      </c>
      <c r="F351" s="5" t="s">
        <v>51</v>
      </c>
      <c r="G351" s="5" t="s">
        <v>4</v>
      </c>
      <c r="H351" s="5" t="s">
        <v>315</v>
      </c>
      <c r="I351" s="5" t="s">
        <v>315</v>
      </c>
      <c r="J351" s="5">
        <v>1</v>
      </c>
      <c r="K351" s="5">
        <v>0</v>
      </c>
      <c r="L351" s="5">
        <v>1</v>
      </c>
      <c r="M351" s="5">
        <v>1</v>
      </c>
      <c r="N351" s="5">
        <v>16</v>
      </c>
      <c r="O351" s="5">
        <v>1</v>
      </c>
      <c r="P351" s="5">
        <v>1</v>
      </c>
      <c r="Q351" s="5">
        <v>16</v>
      </c>
      <c r="R351" s="5">
        <v>3</v>
      </c>
      <c r="S351" s="5">
        <v>7</v>
      </c>
      <c r="T351" s="5">
        <v>8</v>
      </c>
      <c r="U351" s="5">
        <v>8</v>
      </c>
      <c r="V351" s="5">
        <v>14</v>
      </c>
      <c r="W351" s="5">
        <v>13</v>
      </c>
      <c r="X351" s="5"/>
      <c r="Y351" t="str">
        <f t="shared" si="6"/>
        <v>2015-G.Smith</v>
      </c>
    </row>
    <row r="352" spans="1:25" x14ac:dyDescent="0.2">
      <c r="A352" s="5">
        <v>5767</v>
      </c>
      <c r="B352" s="5">
        <v>2015</v>
      </c>
      <c r="C352" s="5" t="s">
        <v>66</v>
      </c>
      <c r="D352" s="5" t="s">
        <v>438</v>
      </c>
      <c r="E352" s="5">
        <v>33</v>
      </c>
      <c r="F352" s="5" t="s">
        <v>51</v>
      </c>
      <c r="G352" s="5" t="s">
        <v>4</v>
      </c>
      <c r="H352" s="5" t="s">
        <v>315</v>
      </c>
      <c r="I352" s="5" t="s">
        <v>315</v>
      </c>
      <c r="J352" s="5">
        <v>16</v>
      </c>
      <c r="K352" s="5">
        <v>16</v>
      </c>
      <c r="L352" s="5">
        <v>13</v>
      </c>
      <c r="M352" s="5">
        <v>0.81</v>
      </c>
      <c r="N352" s="5">
        <v>12.96</v>
      </c>
      <c r="O352" s="5">
        <v>13</v>
      </c>
      <c r="P352" s="5">
        <v>0.81</v>
      </c>
      <c r="Q352" s="5">
        <v>12.96</v>
      </c>
      <c r="R352" s="5">
        <v>11</v>
      </c>
      <c r="S352" s="5">
        <v>9.3333333300000003</v>
      </c>
      <c r="T352" s="5">
        <v>10.72</v>
      </c>
      <c r="U352" s="5">
        <v>10.72</v>
      </c>
      <c r="V352" s="5">
        <v>12</v>
      </c>
      <c r="W352" s="5">
        <v>12</v>
      </c>
      <c r="X352" s="5">
        <v>1</v>
      </c>
      <c r="Y352" t="str">
        <f t="shared" si="6"/>
        <v>2015-R.Fitzpatrick</v>
      </c>
    </row>
    <row r="353" spans="1:25" x14ac:dyDescent="0.2">
      <c r="A353" s="5">
        <v>7300</v>
      </c>
      <c r="B353" s="5">
        <v>2020</v>
      </c>
      <c r="C353" s="5" t="s">
        <v>42</v>
      </c>
      <c r="D353" s="5" t="s">
        <v>463</v>
      </c>
      <c r="E353" s="5">
        <v>28</v>
      </c>
      <c r="F353" s="5" t="s">
        <v>43</v>
      </c>
      <c r="G353" s="5" t="s">
        <v>4</v>
      </c>
      <c r="H353" s="5" t="s">
        <v>315</v>
      </c>
      <c r="I353" s="5" t="s">
        <v>315</v>
      </c>
      <c r="J353" s="5">
        <v>12</v>
      </c>
      <c r="K353" s="5">
        <v>12</v>
      </c>
      <c r="L353" s="5">
        <v>4</v>
      </c>
      <c r="M353" s="5">
        <v>0.33</v>
      </c>
      <c r="N353" s="5">
        <v>5.28</v>
      </c>
      <c r="O353" s="5">
        <v>4</v>
      </c>
      <c r="P353" s="5">
        <v>0.33</v>
      </c>
      <c r="Q353" s="5">
        <v>5.28</v>
      </c>
      <c r="R353" s="5">
        <v>5</v>
      </c>
      <c r="S353" s="5">
        <v>11.3333333</v>
      </c>
      <c r="T353" s="5">
        <v>12</v>
      </c>
      <c r="U353" s="5">
        <v>12</v>
      </c>
      <c r="V353" s="5">
        <v>16</v>
      </c>
      <c r="W353" s="5">
        <v>16</v>
      </c>
      <c r="X353" s="5">
        <v>1</v>
      </c>
      <c r="Y353" t="str">
        <f t="shared" si="6"/>
        <v>2020-C.Wentz</v>
      </c>
    </row>
    <row r="354" spans="1:25" x14ac:dyDescent="0.2">
      <c r="A354" s="5">
        <v>7324</v>
      </c>
      <c r="B354" s="5">
        <v>2020</v>
      </c>
      <c r="C354" s="5" t="s">
        <v>72</v>
      </c>
      <c r="D354" s="5" t="s">
        <v>464</v>
      </c>
      <c r="E354" s="5">
        <v>22</v>
      </c>
      <c r="F354" s="5" t="s">
        <v>43</v>
      </c>
      <c r="G354" s="5" t="s">
        <v>4</v>
      </c>
      <c r="H354" s="5" t="s">
        <v>315</v>
      </c>
      <c r="I354" s="5" t="s">
        <v>315</v>
      </c>
      <c r="J354" s="5">
        <v>15</v>
      </c>
      <c r="K354" s="5">
        <v>4</v>
      </c>
      <c r="L354" s="5">
        <v>4</v>
      </c>
      <c r="M354" s="5">
        <v>0.27</v>
      </c>
      <c r="N354" s="5">
        <v>4.32</v>
      </c>
      <c r="O354" s="5">
        <v>4</v>
      </c>
      <c r="P354" s="5">
        <v>0.27</v>
      </c>
      <c r="Q354" s="5">
        <v>4.32</v>
      </c>
      <c r="R354" s="5">
        <v>1</v>
      </c>
      <c r="S354" s="5">
        <v>4</v>
      </c>
      <c r="T354" s="5">
        <v>0</v>
      </c>
      <c r="U354" s="5">
        <v>0</v>
      </c>
      <c r="V354" s="5">
        <v>0</v>
      </c>
      <c r="W354" s="5">
        <v>0</v>
      </c>
      <c r="X354" s="5"/>
      <c r="Y354" t="str">
        <f t="shared" si="6"/>
        <v>2020-J.Hurts</v>
      </c>
    </row>
    <row r="355" spans="1:25" x14ac:dyDescent="0.2">
      <c r="A355" s="5">
        <v>7350</v>
      </c>
      <c r="B355" s="5">
        <v>2020</v>
      </c>
      <c r="C355" s="5" t="s">
        <v>100</v>
      </c>
      <c r="D355" s="5" t="s">
        <v>465</v>
      </c>
      <c r="E355" s="5">
        <v>27</v>
      </c>
      <c r="F355" s="5" t="s">
        <v>43</v>
      </c>
      <c r="G355" s="5" t="s">
        <v>4</v>
      </c>
      <c r="H355" s="5" t="s">
        <v>315</v>
      </c>
      <c r="I355" s="5" t="s">
        <v>315</v>
      </c>
      <c r="J355" s="5">
        <v>1</v>
      </c>
      <c r="K355" s="5">
        <v>0</v>
      </c>
      <c r="L355" s="5">
        <v>0</v>
      </c>
      <c r="M355" s="5">
        <v>0</v>
      </c>
      <c r="N355" s="5">
        <v>0</v>
      </c>
      <c r="O355" s="5">
        <v>0</v>
      </c>
      <c r="P355" s="5">
        <v>0</v>
      </c>
      <c r="Q355" s="5">
        <v>0</v>
      </c>
      <c r="R355" s="5">
        <v>3</v>
      </c>
      <c r="S355" s="5">
        <v>0.5</v>
      </c>
      <c r="T355" s="5">
        <v>0</v>
      </c>
      <c r="U355" s="5">
        <v>0</v>
      </c>
      <c r="V355" s="5">
        <v>2</v>
      </c>
      <c r="W355" s="5">
        <v>0</v>
      </c>
      <c r="X355" s="5"/>
      <c r="Y355" t="str">
        <f t="shared" si="6"/>
        <v>2020-N.Sudfeld</v>
      </c>
    </row>
    <row r="356" spans="1:25" x14ac:dyDescent="0.2">
      <c r="A356" s="5">
        <v>7375</v>
      </c>
      <c r="B356" s="5">
        <v>2019</v>
      </c>
      <c r="C356" s="5" t="s">
        <v>42</v>
      </c>
      <c r="D356" s="5" t="s">
        <v>463</v>
      </c>
      <c r="E356" s="5">
        <v>27</v>
      </c>
      <c r="F356" s="5" t="s">
        <v>43</v>
      </c>
      <c r="G356" s="5" t="s">
        <v>4</v>
      </c>
      <c r="H356" s="5" t="s">
        <v>315</v>
      </c>
      <c r="I356" s="5" t="s">
        <v>315</v>
      </c>
      <c r="J356" s="5">
        <v>16</v>
      </c>
      <c r="K356" s="5">
        <v>16</v>
      </c>
      <c r="L356" s="5">
        <v>12</v>
      </c>
      <c r="M356" s="5">
        <v>0.75</v>
      </c>
      <c r="N356" s="5">
        <v>12</v>
      </c>
      <c r="O356" s="5">
        <v>12</v>
      </c>
      <c r="P356" s="5">
        <v>0.75</v>
      </c>
      <c r="Q356" s="5">
        <v>12</v>
      </c>
      <c r="R356" s="5">
        <v>4</v>
      </c>
      <c r="S356" s="5">
        <v>10.6666667</v>
      </c>
      <c r="T356" s="5">
        <v>13.12</v>
      </c>
      <c r="U356" s="5">
        <v>13.12</v>
      </c>
      <c r="V356" s="5">
        <v>11</v>
      </c>
      <c r="W356" s="5">
        <v>11</v>
      </c>
      <c r="X356" s="5">
        <v>1</v>
      </c>
      <c r="Y356" t="str">
        <f t="shared" si="6"/>
        <v>2019-C.Wentz</v>
      </c>
    </row>
    <row r="357" spans="1:25" x14ac:dyDescent="0.2">
      <c r="A357" s="5">
        <v>10851</v>
      </c>
      <c r="B357" s="5">
        <v>2019</v>
      </c>
      <c r="C357" s="5" t="s">
        <v>125</v>
      </c>
      <c r="D357" s="5" t="s">
        <v>377</v>
      </c>
      <c r="E357" s="5">
        <v>40</v>
      </c>
      <c r="F357" s="5" t="s">
        <v>43</v>
      </c>
      <c r="G357" s="5" t="s">
        <v>4</v>
      </c>
      <c r="H357" s="5" t="s">
        <v>315</v>
      </c>
      <c r="I357" s="5" t="s">
        <v>315</v>
      </c>
      <c r="J357" s="5">
        <v>3</v>
      </c>
      <c r="K357" s="5">
        <v>0</v>
      </c>
      <c r="L357" s="5">
        <v>0</v>
      </c>
      <c r="M357" s="5">
        <v>0</v>
      </c>
      <c r="N357" s="5">
        <v>0</v>
      </c>
      <c r="O357" s="5">
        <v>0</v>
      </c>
      <c r="P357" s="5">
        <v>0</v>
      </c>
      <c r="Q357" s="5">
        <v>0</v>
      </c>
      <c r="R357" s="5">
        <v>17</v>
      </c>
      <c r="S357" s="5">
        <v>4</v>
      </c>
      <c r="T357" s="5">
        <v>8</v>
      </c>
      <c r="U357" s="5">
        <v>8</v>
      </c>
      <c r="V357" s="5">
        <v>4</v>
      </c>
      <c r="W357" s="5">
        <v>3</v>
      </c>
      <c r="X357" s="5"/>
      <c r="Y357" t="str">
        <f t="shared" si="6"/>
        <v>2019-J.McCown</v>
      </c>
    </row>
    <row r="358" spans="1:25" x14ac:dyDescent="0.2">
      <c r="A358" s="5">
        <v>7411</v>
      </c>
      <c r="B358" s="5">
        <v>2018</v>
      </c>
      <c r="C358" s="5" t="s">
        <v>42</v>
      </c>
      <c r="D358" s="5" t="s">
        <v>463</v>
      </c>
      <c r="E358" s="5">
        <v>26</v>
      </c>
      <c r="F358" s="5" t="s">
        <v>43</v>
      </c>
      <c r="G358" s="5" t="s">
        <v>4</v>
      </c>
      <c r="H358" s="5" t="s">
        <v>315</v>
      </c>
      <c r="I358" s="5" t="s">
        <v>315</v>
      </c>
      <c r="J358" s="5">
        <v>11</v>
      </c>
      <c r="K358" s="5">
        <v>11</v>
      </c>
      <c r="L358" s="5">
        <v>9</v>
      </c>
      <c r="M358" s="5">
        <v>0.82</v>
      </c>
      <c r="N358" s="5">
        <v>13.12</v>
      </c>
      <c r="O358" s="5">
        <v>9</v>
      </c>
      <c r="P358" s="5">
        <v>0.82</v>
      </c>
      <c r="Q358" s="5">
        <v>13.12</v>
      </c>
      <c r="R358" s="5">
        <v>3</v>
      </c>
      <c r="S358" s="5">
        <v>11.5</v>
      </c>
      <c r="T358" s="5">
        <v>16</v>
      </c>
      <c r="U358" s="5">
        <v>16</v>
      </c>
      <c r="V358" s="5">
        <v>13</v>
      </c>
      <c r="W358" s="5">
        <v>13</v>
      </c>
      <c r="X358" s="5">
        <v>1</v>
      </c>
      <c r="Y358" t="str">
        <f t="shared" si="6"/>
        <v>2018-C.Wentz</v>
      </c>
    </row>
    <row r="359" spans="1:25" x14ac:dyDescent="0.2">
      <c r="A359" s="5">
        <v>7425</v>
      </c>
      <c r="B359" s="5">
        <v>2018</v>
      </c>
      <c r="C359" s="5" t="s">
        <v>100</v>
      </c>
      <c r="D359" s="5" t="s">
        <v>465</v>
      </c>
      <c r="E359" s="5">
        <v>25</v>
      </c>
      <c r="F359" s="5" t="s">
        <v>43</v>
      </c>
      <c r="G359" s="5" t="s">
        <v>4</v>
      </c>
      <c r="H359" s="5" t="s">
        <v>315</v>
      </c>
      <c r="I359" s="5" t="s">
        <v>315</v>
      </c>
      <c r="J359" s="5">
        <v>2</v>
      </c>
      <c r="K359" s="5">
        <v>0</v>
      </c>
      <c r="L359" s="5">
        <v>0</v>
      </c>
      <c r="M359" s="5">
        <v>0</v>
      </c>
      <c r="N359" s="5">
        <v>0</v>
      </c>
      <c r="O359" s="5">
        <v>0</v>
      </c>
      <c r="P359" s="5">
        <v>0</v>
      </c>
      <c r="Q359" s="5">
        <v>0</v>
      </c>
      <c r="R359" s="5">
        <v>2</v>
      </c>
      <c r="S359" s="5">
        <v>1</v>
      </c>
      <c r="T359" s="5">
        <v>16</v>
      </c>
      <c r="U359" s="5">
        <v>16</v>
      </c>
      <c r="V359" s="5">
        <v>1</v>
      </c>
      <c r="W359" s="5">
        <v>0</v>
      </c>
      <c r="X359" s="5"/>
      <c r="Y359" t="str">
        <f t="shared" si="6"/>
        <v>2018-N.Sudfeld</v>
      </c>
    </row>
    <row r="360" spans="1:25" x14ac:dyDescent="0.2">
      <c r="A360" s="5">
        <v>1861</v>
      </c>
      <c r="B360" s="5">
        <v>2018</v>
      </c>
      <c r="C360" s="5" t="s">
        <v>354</v>
      </c>
      <c r="D360" s="5" t="s">
        <v>355</v>
      </c>
      <c r="E360" s="5">
        <v>29</v>
      </c>
      <c r="F360" s="5" t="s">
        <v>43</v>
      </c>
      <c r="G360" s="5" t="s">
        <v>4</v>
      </c>
      <c r="H360" s="5" t="s">
        <v>315</v>
      </c>
      <c r="I360" s="5" t="s">
        <v>315</v>
      </c>
      <c r="J360" s="5">
        <v>5</v>
      </c>
      <c r="K360" s="5">
        <v>5</v>
      </c>
      <c r="L360" s="5">
        <v>4</v>
      </c>
      <c r="M360" s="5">
        <v>0.8</v>
      </c>
      <c r="N360" s="5">
        <v>12.8</v>
      </c>
      <c r="O360" s="5">
        <v>4</v>
      </c>
      <c r="P360" s="5">
        <v>0.8</v>
      </c>
      <c r="Q360" s="5">
        <v>12.8</v>
      </c>
      <c r="R360" s="5">
        <v>7</v>
      </c>
      <c r="S360" s="5">
        <v>2</v>
      </c>
      <c r="T360" s="5">
        <v>4.6399999999999997</v>
      </c>
      <c r="U360" s="5">
        <v>4.6399999999999997</v>
      </c>
      <c r="V360" s="5">
        <v>7</v>
      </c>
      <c r="W360" s="5">
        <v>3</v>
      </c>
      <c r="X360" s="5"/>
      <c r="Y360" t="str">
        <f t="shared" si="6"/>
        <v>2018-N.Foles</v>
      </c>
    </row>
    <row r="361" spans="1:25" x14ac:dyDescent="0.2">
      <c r="A361" s="5">
        <v>7433</v>
      </c>
      <c r="B361" s="5">
        <v>2017</v>
      </c>
      <c r="C361" s="5" t="s">
        <v>42</v>
      </c>
      <c r="D361" s="5" t="s">
        <v>463</v>
      </c>
      <c r="E361" s="5">
        <v>25</v>
      </c>
      <c r="F361" s="5" t="s">
        <v>43</v>
      </c>
      <c r="G361" s="5" t="s">
        <v>4</v>
      </c>
      <c r="H361" s="5" t="s">
        <v>315</v>
      </c>
      <c r="I361" s="5" t="s">
        <v>315</v>
      </c>
      <c r="J361" s="5">
        <v>13</v>
      </c>
      <c r="K361" s="5">
        <v>13</v>
      </c>
      <c r="L361" s="5">
        <v>13</v>
      </c>
      <c r="M361" s="5">
        <v>1</v>
      </c>
      <c r="N361" s="5">
        <v>16</v>
      </c>
      <c r="O361" s="5">
        <v>13</v>
      </c>
      <c r="P361" s="5">
        <v>1</v>
      </c>
      <c r="Q361" s="5">
        <v>16</v>
      </c>
      <c r="R361" s="5">
        <v>2</v>
      </c>
      <c r="S361" s="5">
        <v>10</v>
      </c>
      <c r="T361" s="5">
        <v>9.92</v>
      </c>
      <c r="U361" s="5">
        <v>9.92</v>
      </c>
      <c r="V361" s="5">
        <v>16</v>
      </c>
      <c r="W361" s="5">
        <v>16</v>
      </c>
      <c r="X361" s="5">
        <v>1</v>
      </c>
      <c r="Y361" t="str">
        <f t="shared" si="6"/>
        <v>2017-C.Wentz</v>
      </c>
    </row>
    <row r="362" spans="1:25" x14ac:dyDescent="0.2">
      <c r="A362" s="5">
        <v>7444</v>
      </c>
      <c r="B362" s="5">
        <v>2017</v>
      </c>
      <c r="C362" s="5" t="s">
        <v>100</v>
      </c>
      <c r="D362" s="5" t="s">
        <v>465</v>
      </c>
      <c r="E362" s="5">
        <v>24</v>
      </c>
      <c r="F362" s="5" t="s">
        <v>43</v>
      </c>
      <c r="G362" s="5" t="s">
        <v>4</v>
      </c>
      <c r="H362" s="5" t="s">
        <v>315</v>
      </c>
      <c r="I362" s="5" t="s">
        <v>315</v>
      </c>
      <c r="J362" s="5">
        <v>1</v>
      </c>
      <c r="K362" s="5">
        <v>0</v>
      </c>
      <c r="L362" s="5">
        <v>1</v>
      </c>
      <c r="M362" s="5">
        <v>1</v>
      </c>
      <c r="N362" s="5">
        <v>16</v>
      </c>
      <c r="O362" s="5">
        <v>1</v>
      </c>
      <c r="P362" s="5">
        <v>1</v>
      </c>
      <c r="Q362" s="5">
        <v>16</v>
      </c>
      <c r="R362" s="5">
        <v>1</v>
      </c>
      <c r="S362" s="5">
        <v>1</v>
      </c>
      <c r="T362" s="5">
        <v>0</v>
      </c>
      <c r="U362" s="5">
        <v>0</v>
      </c>
      <c r="V362" s="5">
        <v>0</v>
      </c>
      <c r="W362" s="5">
        <v>0</v>
      </c>
      <c r="X362" s="5"/>
      <c r="Y362" t="str">
        <f t="shared" si="6"/>
        <v>2017-N.Sudfeld</v>
      </c>
    </row>
    <row r="363" spans="1:25" x14ac:dyDescent="0.2">
      <c r="A363" s="5">
        <v>1862</v>
      </c>
      <c r="B363" s="5">
        <v>2017</v>
      </c>
      <c r="C363" s="5" t="s">
        <v>354</v>
      </c>
      <c r="D363" s="5" t="s">
        <v>355</v>
      </c>
      <c r="E363" s="5">
        <v>28</v>
      </c>
      <c r="F363" s="5" t="s">
        <v>43</v>
      </c>
      <c r="G363" s="5" t="s">
        <v>4</v>
      </c>
      <c r="H363" s="5" t="s">
        <v>315</v>
      </c>
      <c r="I363" s="5" t="s">
        <v>315</v>
      </c>
      <c r="J363" s="5">
        <v>7</v>
      </c>
      <c r="K363" s="5">
        <v>3</v>
      </c>
      <c r="L363" s="5">
        <v>2</v>
      </c>
      <c r="M363" s="5">
        <v>0.28999999999999998</v>
      </c>
      <c r="N363" s="5">
        <v>4.6399999999999997</v>
      </c>
      <c r="O363" s="5">
        <v>2</v>
      </c>
      <c r="P363" s="5">
        <v>0.28999999999999998</v>
      </c>
      <c r="Q363" s="5">
        <v>4.6399999999999997</v>
      </c>
      <c r="R363" s="5">
        <v>6</v>
      </c>
      <c r="S363" s="5">
        <v>3</v>
      </c>
      <c r="T363" s="5">
        <v>5.28</v>
      </c>
      <c r="U363" s="5">
        <v>5.28</v>
      </c>
      <c r="V363" s="5">
        <v>3</v>
      </c>
      <c r="W363" s="5">
        <v>1</v>
      </c>
      <c r="X363" s="5"/>
      <c r="Y363" t="str">
        <f t="shared" si="6"/>
        <v>2017-N.Foles</v>
      </c>
    </row>
    <row r="364" spans="1:25" x14ac:dyDescent="0.2">
      <c r="A364" s="5">
        <v>7452</v>
      </c>
      <c r="B364" s="5">
        <v>2016</v>
      </c>
      <c r="C364" s="5" t="s">
        <v>42</v>
      </c>
      <c r="D364" s="5" t="s">
        <v>463</v>
      </c>
      <c r="E364" s="5">
        <v>24</v>
      </c>
      <c r="F364" s="5" t="s">
        <v>43</v>
      </c>
      <c r="G364" s="5" t="s">
        <v>4</v>
      </c>
      <c r="H364" s="5" t="s">
        <v>315</v>
      </c>
      <c r="I364" s="5" t="s">
        <v>315</v>
      </c>
      <c r="J364" s="5">
        <v>16</v>
      </c>
      <c r="K364" s="5">
        <v>16</v>
      </c>
      <c r="L364" s="5">
        <v>10</v>
      </c>
      <c r="M364" s="5">
        <v>0.62</v>
      </c>
      <c r="N364" s="5">
        <v>9.92</v>
      </c>
      <c r="O364" s="5">
        <v>10</v>
      </c>
      <c r="P364" s="5">
        <v>0.62</v>
      </c>
      <c r="Q364" s="5">
        <v>9.92</v>
      </c>
      <c r="R364" s="5">
        <v>1</v>
      </c>
      <c r="S364" s="5">
        <v>10</v>
      </c>
      <c r="T364" s="5">
        <v>0</v>
      </c>
      <c r="U364" s="5">
        <v>0</v>
      </c>
      <c r="V364" s="5">
        <v>0</v>
      </c>
      <c r="W364" s="5">
        <v>0</v>
      </c>
      <c r="X364" s="5">
        <v>1</v>
      </c>
      <c r="Y364" t="str">
        <f t="shared" si="6"/>
        <v>2016-C.Wentz</v>
      </c>
    </row>
    <row r="365" spans="1:25" x14ac:dyDescent="0.2">
      <c r="A365" s="5">
        <v>3322</v>
      </c>
      <c r="B365" s="5">
        <v>2016</v>
      </c>
      <c r="C365" s="5" t="s">
        <v>85</v>
      </c>
      <c r="D365" s="5" t="s">
        <v>357</v>
      </c>
      <c r="E365" s="5">
        <v>30</v>
      </c>
      <c r="F365" s="5" t="s">
        <v>43</v>
      </c>
      <c r="G365" s="5" t="s">
        <v>4</v>
      </c>
      <c r="H365" s="5" t="s">
        <v>315</v>
      </c>
      <c r="I365" s="5" t="s">
        <v>315</v>
      </c>
      <c r="J365" s="5">
        <v>1</v>
      </c>
      <c r="K365" s="5">
        <v>0</v>
      </c>
      <c r="L365" s="5">
        <v>0</v>
      </c>
      <c r="M365" s="5">
        <v>0</v>
      </c>
      <c r="N365" s="5">
        <v>0</v>
      </c>
      <c r="O365" s="5">
        <v>0</v>
      </c>
      <c r="P365" s="5">
        <v>0</v>
      </c>
      <c r="Q365" s="5">
        <v>0</v>
      </c>
      <c r="R365" s="5">
        <v>7</v>
      </c>
      <c r="S365" s="5">
        <v>0.66666667000000002</v>
      </c>
      <c r="T365" s="5">
        <v>0</v>
      </c>
      <c r="U365" s="5">
        <v>0</v>
      </c>
      <c r="V365" s="5">
        <v>2</v>
      </c>
      <c r="W365" s="5">
        <v>0</v>
      </c>
      <c r="X365" s="5"/>
      <c r="Y365" t="str">
        <f t="shared" si="6"/>
        <v>2016-C.Daniel</v>
      </c>
    </row>
    <row r="366" spans="1:25" x14ac:dyDescent="0.2">
      <c r="A366" s="5">
        <v>13296</v>
      </c>
      <c r="B366" s="5">
        <v>2015</v>
      </c>
      <c r="C366" s="5" t="s">
        <v>150</v>
      </c>
      <c r="D366" s="5" t="s">
        <v>383</v>
      </c>
      <c r="E366" s="5">
        <v>29</v>
      </c>
      <c r="F366" s="5" t="s">
        <v>43</v>
      </c>
      <c r="G366" s="5" t="s">
        <v>4</v>
      </c>
      <c r="H366" s="5" t="s">
        <v>315</v>
      </c>
      <c r="I366" s="5" t="s">
        <v>315</v>
      </c>
      <c r="J366" s="5">
        <v>4</v>
      </c>
      <c r="K366" s="5">
        <v>2</v>
      </c>
      <c r="L366" s="5">
        <v>2</v>
      </c>
      <c r="M366" s="5">
        <v>0.5</v>
      </c>
      <c r="N366" s="5">
        <v>8</v>
      </c>
      <c r="O366" s="5">
        <v>2</v>
      </c>
      <c r="P366" s="5">
        <v>0.5</v>
      </c>
      <c r="Q366" s="5">
        <v>8</v>
      </c>
      <c r="R366" s="5">
        <v>6</v>
      </c>
      <c r="S366" s="5">
        <v>6.3333333300000003</v>
      </c>
      <c r="T366" s="5">
        <v>10.72</v>
      </c>
      <c r="U366" s="5">
        <v>10.72</v>
      </c>
      <c r="V366" s="5">
        <v>9</v>
      </c>
      <c r="W366" s="5">
        <v>8</v>
      </c>
      <c r="X366" s="5"/>
      <c r="Y366" t="str">
        <f t="shared" si="6"/>
        <v>2015-M.Sanchez</v>
      </c>
    </row>
    <row r="367" spans="1:25" x14ac:dyDescent="0.2">
      <c r="A367" s="5">
        <v>11380</v>
      </c>
      <c r="B367" s="5">
        <v>2015</v>
      </c>
      <c r="C367" s="5" t="s">
        <v>137</v>
      </c>
      <c r="D367" s="5" t="s">
        <v>320</v>
      </c>
      <c r="E367" s="5">
        <v>28</v>
      </c>
      <c r="F367" s="5" t="s">
        <v>43</v>
      </c>
      <c r="G367" s="5" t="s">
        <v>4</v>
      </c>
      <c r="H367" s="5" t="s">
        <v>315</v>
      </c>
      <c r="I367" s="5" t="s">
        <v>315</v>
      </c>
      <c r="J367" s="5">
        <v>14</v>
      </c>
      <c r="K367" s="5">
        <v>14</v>
      </c>
      <c r="L367" s="5">
        <v>9</v>
      </c>
      <c r="M367" s="5">
        <v>0.64</v>
      </c>
      <c r="N367" s="5">
        <v>10.24</v>
      </c>
      <c r="O367" s="5">
        <v>9</v>
      </c>
      <c r="P367" s="5">
        <v>0.64</v>
      </c>
      <c r="Q367" s="5">
        <v>10.24</v>
      </c>
      <c r="R367" s="5">
        <v>5</v>
      </c>
      <c r="S367" s="5">
        <v>6</v>
      </c>
      <c r="T367" s="5">
        <v>13.76</v>
      </c>
      <c r="U367" s="5">
        <v>13.76</v>
      </c>
      <c r="V367" s="5">
        <v>7</v>
      </c>
      <c r="W367" s="5">
        <v>7</v>
      </c>
      <c r="X367" s="5">
        <v>1</v>
      </c>
      <c r="Y367" t="str">
        <f t="shared" si="6"/>
        <v>2015-S.Bradford</v>
      </c>
    </row>
    <row r="368" spans="1:25" x14ac:dyDescent="0.2">
      <c r="A368" s="5">
        <v>7564</v>
      </c>
      <c r="B368" s="5">
        <v>2020</v>
      </c>
      <c r="C368" s="5" t="s">
        <v>20</v>
      </c>
      <c r="D368" s="5" t="s">
        <v>466</v>
      </c>
      <c r="E368" s="5">
        <v>38</v>
      </c>
      <c r="F368" s="5" t="s">
        <v>21</v>
      </c>
      <c r="G368" s="5" t="s">
        <v>4</v>
      </c>
      <c r="H368" s="5" t="s">
        <v>315</v>
      </c>
      <c r="I368" s="5" t="s">
        <v>315</v>
      </c>
      <c r="J368" s="5">
        <v>15</v>
      </c>
      <c r="K368" s="5">
        <v>15</v>
      </c>
      <c r="L368" s="5">
        <v>9</v>
      </c>
      <c r="M368" s="5">
        <v>0.6</v>
      </c>
      <c r="N368" s="5">
        <v>9.6</v>
      </c>
      <c r="O368" s="5">
        <v>9</v>
      </c>
      <c r="P368" s="5">
        <v>0.6</v>
      </c>
      <c r="Q368" s="5">
        <v>9.6</v>
      </c>
      <c r="R368" s="5">
        <v>17</v>
      </c>
      <c r="S368" s="5">
        <v>9.6666666699999997</v>
      </c>
      <c r="T368" s="5">
        <v>8</v>
      </c>
      <c r="U368" s="5">
        <v>8</v>
      </c>
      <c r="V368" s="5">
        <v>2</v>
      </c>
      <c r="W368" s="5">
        <v>2</v>
      </c>
      <c r="X368" s="5">
        <v>1</v>
      </c>
      <c r="Y368" t="str">
        <f t="shared" si="6"/>
        <v>2020-B.Roethlisberger</v>
      </c>
    </row>
    <row r="369" spans="1:25" x14ac:dyDescent="0.2">
      <c r="A369" s="5">
        <v>7593</v>
      </c>
      <c r="B369" s="5">
        <v>2020</v>
      </c>
      <c r="C369" s="5" t="s">
        <v>109</v>
      </c>
      <c r="D369" s="5" t="s">
        <v>467</v>
      </c>
      <c r="E369" s="5">
        <v>25</v>
      </c>
      <c r="F369" s="5" t="s">
        <v>21</v>
      </c>
      <c r="G369" s="5" t="s">
        <v>4</v>
      </c>
      <c r="H369" s="5" t="s">
        <v>315</v>
      </c>
      <c r="I369" s="5" t="s">
        <v>315</v>
      </c>
      <c r="J369" s="5">
        <v>1</v>
      </c>
      <c r="K369" s="5">
        <v>0</v>
      </c>
      <c r="L369" s="5">
        <v>0</v>
      </c>
      <c r="M369" s="5">
        <v>0</v>
      </c>
      <c r="N369" s="5">
        <v>0</v>
      </c>
      <c r="O369" s="5">
        <v>0</v>
      </c>
      <c r="P369" s="5">
        <v>0</v>
      </c>
      <c r="Q369" s="5">
        <v>0</v>
      </c>
      <c r="R369" s="5">
        <v>2</v>
      </c>
      <c r="S369" s="5">
        <v>0</v>
      </c>
      <c r="T369" s="5">
        <v>0</v>
      </c>
      <c r="U369" s="5">
        <v>0</v>
      </c>
      <c r="V369" s="5">
        <v>5</v>
      </c>
      <c r="W369" s="5">
        <v>0</v>
      </c>
      <c r="X369" s="5"/>
      <c r="Y369" t="str">
        <f t="shared" si="6"/>
        <v>2020-J.Dobbs</v>
      </c>
    </row>
    <row r="370" spans="1:25" x14ac:dyDescent="0.2">
      <c r="A370" s="5">
        <v>7600</v>
      </c>
      <c r="B370" s="5">
        <v>2020</v>
      </c>
      <c r="C370" s="5" t="s">
        <v>86</v>
      </c>
      <c r="D370" s="5" t="s">
        <v>468</v>
      </c>
      <c r="E370" s="5">
        <v>25</v>
      </c>
      <c r="F370" s="5" t="s">
        <v>21</v>
      </c>
      <c r="G370" s="5" t="s">
        <v>4</v>
      </c>
      <c r="H370" s="5" t="s">
        <v>315</v>
      </c>
      <c r="I370" s="5" t="s">
        <v>315</v>
      </c>
      <c r="J370" s="5">
        <v>5</v>
      </c>
      <c r="K370" s="5">
        <v>1</v>
      </c>
      <c r="L370" s="5">
        <v>1</v>
      </c>
      <c r="M370" s="5">
        <v>0.2</v>
      </c>
      <c r="N370" s="5">
        <v>3.2</v>
      </c>
      <c r="O370" s="5">
        <v>1</v>
      </c>
      <c r="P370" s="5">
        <v>0.2</v>
      </c>
      <c r="Q370" s="5">
        <v>3.2</v>
      </c>
      <c r="R370" s="5">
        <v>2</v>
      </c>
      <c r="S370" s="5">
        <v>3</v>
      </c>
      <c r="T370" s="5">
        <v>4.8</v>
      </c>
      <c r="U370" s="5">
        <v>4.8</v>
      </c>
      <c r="V370" s="5">
        <v>10</v>
      </c>
      <c r="W370" s="5">
        <v>8</v>
      </c>
      <c r="X370" s="5"/>
      <c r="Y370" t="str">
        <f t="shared" si="6"/>
        <v>2020-M.Rudolph</v>
      </c>
    </row>
    <row r="371" spans="1:25" x14ac:dyDescent="0.2">
      <c r="A371" s="5">
        <v>7624</v>
      </c>
      <c r="B371" s="5">
        <v>2019</v>
      </c>
      <c r="C371" s="5" t="s">
        <v>20</v>
      </c>
      <c r="D371" s="5" t="s">
        <v>466</v>
      </c>
      <c r="E371" s="5">
        <v>37</v>
      </c>
      <c r="F371" s="5" t="s">
        <v>21</v>
      </c>
      <c r="G371" s="5" t="s">
        <v>4</v>
      </c>
      <c r="H371" s="5" t="s">
        <v>315</v>
      </c>
      <c r="I371" s="5" t="s">
        <v>315</v>
      </c>
      <c r="J371" s="5">
        <v>2</v>
      </c>
      <c r="K371" s="5">
        <v>2</v>
      </c>
      <c r="L371" s="5">
        <v>1</v>
      </c>
      <c r="M371" s="5">
        <v>0.5</v>
      </c>
      <c r="N371" s="5">
        <v>8</v>
      </c>
      <c r="O371" s="5">
        <v>1</v>
      </c>
      <c r="P371" s="5">
        <v>0.5</v>
      </c>
      <c r="Q371" s="5">
        <v>8</v>
      </c>
      <c r="R371" s="5">
        <v>16</v>
      </c>
      <c r="S371" s="5">
        <v>13.3333333</v>
      </c>
      <c r="T371" s="5">
        <v>14.08</v>
      </c>
      <c r="U371" s="5">
        <v>14.08</v>
      </c>
      <c r="V371" s="5">
        <v>16</v>
      </c>
      <c r="W371" s="5">
        <v>16</v>
      </c>
      <c r="X371" s="5"/>
      <c r="Y371" t="str">
        <f t="shared" si="6"/>
        <v>2019-B.Roethlisberger</v>
      </c>
    </row>
    <row r="372" spans="1:25" x14ac:dyDescent="0.2">
      <c r="A372" s="5">
        <v>10886</v>
      </c>
      <c r="B372" s="5">
        <v>2019</v>
      </c>
      <c r="C372" s="5" t="s">
        <v>116</v>
      </c>
      <c r="D372" s="5" t="s">
        <v>469</v>
      </c>
      <c r="E372" s="5">
        <v>23</v>
      </c>
      <c r="F372" s="5" t="s">
        <v>21</v>
      </c>
      <c r="G372" s="5" t="s">
        <v>4</v>
      </c>
      <c r="H372" s="5" t="s">
        <v>315</v>
      </c>
      <c r="I372" s="5" t="s">
        <v>315</v>
      </c>
      <c r="J372" s="5">
        <v>8</v>
      </c>
      <c r="K372" s="5">
        <v>6</v>
      </c>
      <c r="L372" s="5">
        <v>0</v>
      </c>
      <c r="M372" s="5">
        <v>0</v>
      </c>
      <c r="N372" s="5">
        <v>0</v>
      </c>
      <c r="O372" s="5">
        <v>0</v>
      </c>
      <c r="P372" s="5">
        <v>0</v>
      </c>
      <c r="Q372" s="5">
        <v>0</v>
      </c>
      <c r="R372" s="5">
        <v>1</v>
      </c>
      <c r="S372" s="5">
        <v>0</v>
      </c>
      <c r="T372" s="5">
        <v>0</v>
      </c>
      <c r="U372" s="5">
        <v>0</v>
      </c>
      <c r="V372" s="5">
        <v>0</v>
      </c>
      <c r="W372" s="5">
        <v>0</v>
      </c>
      <c r="X372" s="5"/>
      <c r="Y372" t="str">
        <f t="shared" si="6"/>
        <v>2019-D.Hodges</v>
      </c>
    </row>
    <row r="373" spans="1:25" x14ac:dyDescent="0.2">
      <c r="A373" s="5">
        <v>7647</v>
      </c>
      <c r="B373" s="5">
        <v>2019</v>
      </c>
      <c r="C373" s="5" t="s">
        <v>86</v>
      </c>
      <c r="D373" s="5" t="s">
        <v>468</v>
      </c>
      <c r="E373" s="5">
        <v>24</v>
      </c>
      <c r="F373" s="5" t="s">
        <v>21</v>
      </c>
      <c r="G373" s="5" t="s">
        <v>4</v>
      </c>
      <c r="H373" s="5" t="s">
        <v>315</v>
      </c>
      <c r="I373" s="5" t="s">
        <v>315</v>
      </c>
      <c r="J373" s="5">
        <v>10</v>
      </c>
      <c r="K373" s="5">
        <v>8</v>
      </c>
      <c r="L373" s="5">
        <v>3</v>
      </c>
      <c r="M373" s="5">
        <v>0.3</v>
      </c>
      <c r="N373" s="5">
        <v>4.8</v>
      </c>
      <c r="O373" s="5">
        <v>3</v>
      </c>
      <c r="P373" s="5">
        <v>0.3</v>
      </c>
      <c r="Q373" s="5">
        <v>4.8</v>
      </c>
      <c r="R373" s="5">
        <v>1</v>
      </c>
      <c r="S373" s="5">
        <v>3</v>
      </c>
      <c r="T373" s="5">
        <v>0</v>
      </c>
      <c r="U373" s="5">
        <v>0</v>
      </c>
      <c r="V373" s="5">
        <v>0</v>
      </c>
      <c r="W373" s="5">
        <v>0</v>
      </c>
      <c r="X373" s="5">
        <v>1</v>
      </c>
      <c r="Y373" t="str">
        <f t="shared" si="6"/>
        <v>2019-M.Rudolph</v>
      </c>
    </row>
    <row r="374" spans="1:25" x14ac:dyDescent="0.2">
      <c r="A374" s="5">
        <v>7666</v>
      </c>
      <c r="B374" s="5">
        <v>2018</v>
      </c>
      <c r="C374" s="5" t="s">
        <v>20</v>
      </c>
      <c r="D374" s="5" t="s">
        <v>466</v>
      </c>
      <c r="E374" s="5">
        <v>36</v>
      </c>
      <c r="F374" s="5" t="s">
        <v>21</v>
      </c>
      <c r="G374" s="5" t="s">
        <v>4</v>
      </c>
      <c r="H374" s="5" t="s">
        <v>315</v>
      </c>
      <c r="I374" s="5" t="s">
        <v>315</v>
      </c>
      <c r="J374" s="5">
        <v>16</v>
      </c>
      <c r="K374" s="5">
        <v>16</v>
      </c>
      <c r="L374" s="5">
        <v>14</v>
      </c>
      <c r="M374" s="5">
        <v>0.88</v>
      </c>
      <c r="N374" s="5">
        <v>14.08</v>
      </c>
      <c r="O374" s="5">
        <v>14</v>
      </c>
      <c r="P374" s="5">
        <v>0.88</v>
      </c>
      <c r="Q374" s="5">
        <v>14.08</v>
      </c>
      <c r="R374" s="5">
        <v>15</v>
      </c>
      <c r="S374" s="5">
        <v>12.6666667</v>
      </c>
      <c r="T374" s="5">
        <v>14.88</v>
      </c>
      <c r="U374" s="5">
        <v>14.88</v>
      </c>
      <c r="V374" s="5">
        <v>15</v>
      </c>
      <c r="W374" s="5">
        <v>15</v>
      </c>
      <c r="X374" s="5">
        <v>1</v>
      </c>
      <c r="Y374" t="str">
        <f t="shared" si="6"/>
        <v>2018-B.Roethlisberger</v>
      </c>
    </row>
    <row r="375" spans="1:25" x14ac:dyDescent="0.2">
      <c r="A375" s="5">
        <v>7680</v>
      </c>
      <c r="B375" s="5">
        <v>2018</v>
      </c>
      <c r="C375" s="5" t="s">
        <v>109</v>
      </c>
      <c r="D375" s="5" t="s">
        <v>467</v>
      </c>
      <c r="E375" s="5">
        <v>23</v>
      </c>
      <c r="F375" s="5" t="s">
        <v>21</v>
      </c>
      <c r="G375" s="5" t="s">
        <v>4</v>
      </c>
      <c r="H375" s="5" t="s">
        <v>315</v>
      </c>
      <c r="I375" s="5" t="s">
        <v>315</v>
      </c>
      <c r="J375" s="5">
        <v>5</v>
      </c>
      <c r="K375" s="5">
        <v>0</v>
      </c>
      <c r="L375" s="5">
        <v>0</v>
      </c>
      <c r="M375" s="5">
        <v>0</v>
      </c>
      <c r="N375" s="5">
        <v>0</v>
      </c>
      <c r="O375" s="5">
        <v>0</v>
      </c>
      <c r="P375" s="5">
        <v>0</v>
      </c>
      <c r="Q375" s="5">
        <v>0</v>
      </c>
      <c r="R375" s="5">
        <v>1</v>
      </c>
      <c r="S375" s="5">
        <v>0</v>
      </c>
      <c r="T375" s="5">
        <v>0</v>
      </c>
      <c r="U375" s="5">
        <v>0</v>
      </c>
      <c r="V375" s="5">
        <v>0</v>
      </c>
      <c r="W375" s="5">
        <v>0</v>
      </c>
      <c r="X375" s="5"/>
      <c r="Y375" t="str">
        <f t="shared" si="6"/>
        <v>2018-J.Dobbs</v>
      </c>
    </row>
    <row r="376" spans="1:25" x14ac:dyDescent="0.2">
      <c r="A376" s="5">
        <v>7698</v>
      </c>
      <c r="B376" s="5">
        <v>2017</v>
      </c>
      <c r="C376" s="5" t="s">
        <v>20</v>
      </c>
      <c r="D376" s="5" t="s">
        <v>466</v>
      </c>
      <c r="E376" s="5">
        <v>35</v>
      </c>
      <c r="F376" s="5" t="s">
        <v>21</v>
      </c>
      <c r="G376" s="5" t="s">
        <v>4</v>
      </c>
      <c r="H376" s="5" t="s">
        <v>315</v>
      </c>
      <c r="I376" s="5" t="s">
        <v>315</v>
      </c>
      <c r="J376" s="5">
        <v>15</v>
      </c>
      <c r="K376" s="5">
        <v>15</v>
      </c>
      <c r="L376" s="5">
        <v>14</v>
      </c>
      <c r="M376" s="5">
        <v>0.93</v>
      </c>
      <c r="N376" s="5">
        <v>14.88</v>
      </c>
      <c r="O376" s="5">
        <v>14</v>
      </c>
      <c r="P376" s="5">
        <v>0.93</v>
      </c>
      <c r="Q376" s="5">
        <v>14.88</v>
      </c>
      <c r="R376" s="5">
        <v>14</v>
      </c>
      <c r="S376" s="5">
        <v>13.3333333</v>
      </c>
      <c r="T376" s="5">
        <v>13.76</v>
      </c>
      <c r="U376" s="5">
        <v>13.76</v>
      </c>
      <c r="V376" s="5">
        <v>14</v>
      </c>
      <c r="W376" s="5">
        <v>14</v>
      </c>
      <c r="X376" s="5">
        <v>1</v>
      </c>
      <c r="Y376" t="str">
        <f t="shared" si="6"/>
        <v>2017-B.Roethlisberger</v>
      </c>
    </row>
    <row r="377" spans="1:25" x14ac:dyDescent="0.2">
      <c r="A377" s="5">
        <v>14950</v>
      </c>
      <c r="B377" s="5">
        <v>2017</v>
      </c>
      <c r="C377" s="5" t="s">
        <v>270</v>
      </c>
      <c r="D377" s="5" t="s">
        <v>470</v>
      </c>
      <c r="E377" s="5">
        <v>28</v>
      </c>
      <c r="F377" s="5" t="s">
        <v>21</v>
      </c>
      <c r="G377" s="5" t="s">
        <v>4</v>
      </c>
      <c r="H377" s="5" t="s">
        <v>315</v>
      </c>
      <c r="I377" s="5" t="s">
        <v>315</v>
      </c>
      <c r="J377" s="5">
        <v>3</v>
      </c>
      <c r="K377" s="5">
        <v>1</v>
      </c>
      <c r="L377" s="5">
        <v>1</v>
      </c>
      <c r="M377" s="5">
        <v>0.33</v>
      </c>
      <c r="N377" s="5">
        <v>5.28</v>
      </c>
      <c r="O377" s="5">
        <v>1</v>
      </c>
      <c r="P377" s="5">
        <v>0.33</v>
      </c>
      <c r="Q377" s="5">
        <v>5.28</v>
      </c>
      <c r="R377" s="5">
        <v>4</v>
      </c>
      <c r="S377" s="5">
        <v>1</v>
      </c>
      <c r="T377" s="5">
        <v>4</v>
      </c>
      <c r="U377" s="5">
        <v>4</v>
      </c>
      <c r="V377" s="5">
        <v>8</v>
      </c>
      <c r="W377" s="5">
        <v>2</v>
      </c>
      <c r="X377" s="5"/>
      <c r="Y377" t="str">
        <f t="shared" si="6"/>
        <v>2017-L.Jones</v>
      </c>
    </row>
    <row r="378" spans="1:25" x14ac:dyDescent="0.2">
      <c r="A378" s="5">
        <v>7720</v>
      </c>
      <c r="B378" s="5">
        <v>2016</v>
      </c>
      <c r="C378" s="5" t="s">
        <v>20</v>
      </c>
      <c r="D378" s="5" t="s">
        <v>466</v>
      </c>
      <c r="E378" s="5">
        <v>34</v>
      </c>
      <c r="F378" s="5" t="s">
        <v>21</v>
      </c>
      <c r="G378" s="5" t="s">
        <v>4</v>
      </c>
      <c r="H378" s="5" t="s">
        <v>315</v>
      </c>
      <c r="I378" s="5" t="s">
        <v>315</v>
      </c>
      <c r="J378" s="5">
        <v>14</v>
      </c>
      <c r="K378" s="5">
        <v>14</v>
      </c>
      <c r="L378" s="5">
        <v>12</v>
      </c>
      <c r="M378" s="5">
        <v>0.86</v>
      </c>
      <c r="N378" s="5">
        <v>13.76</v>
      </c>
      <c r="O378" s="5">
        <v>12</v>
      </c>
      <c r="P378" s="5">
        <v>0.86</v>
      </c>
      <c r="Q378" s="5">
        <v>13.76</v>
      </c>
      <c r="R378" s="5">
        <v>13</v>
      </c>
      <c r="S378" s="5">
        <v>13.6666667</v>
      </c>
      <c r="T378" s="5">
        <v>16</v>
      </c>
      <c r="U378" s="5">
        <v>16</v>
      </c>
      <c r="V378" s="5">
        <v>12</v>
      </c>
      <c r="W378" s="5">
        <v>11</v>
      </c>
      <c r="X378" s="5">
        <v>1</v>
      </c>
      <c r="Y378" t="str">
        <f t="shared" si="6"/>
        <v>2016-B.Roethlisberger</v>
      </c>
    </row>
    <row r="379" spans="1:25" x14ac:dyDescent="0.2">
      <c r="A379" s="5">
        <v>14957</v>
      </c>
      <c r="B379" s="5">
        <v>2016</v>
      </c>
      <c r="C379" s="5" t="s">
        <v>270</v>
      </c>
      <c r="D379" s="5" t="s">
        <v>470</v>
      </c>
      <c r="E379" s="5">
        <v>27</v>
      </c>
      <c r="F379" s="5" t="s">
        <v>21</v>
      </c>
      <c r="G379" s="5" t="s">
        <v>4</v>
      </c>
      <c r="H379" s="5" t="s">
        <v>315</v>
      </c>
      <c r="I379" s="5" t="s">
        <v>315</v>
      </c>
      <c r="J379" s="5">
        <v>8</v>
      </c>
      <c r="K379" s="5">
        <v>2</v>
      </c>
      <c r="L379" s="5">
        <v>2</v>
      </c>
      <c r="M379" s="5">
        <v>0.25</v>
      </c>
      <c r="N379" s="5">
        <v>4</v>
      </c>
      <c r="O379" s="5">
        <v>2</v>
      </c>
      <c r="P379" s="5">
        <v>0.25</v>
      </c>
      <c r="Q379" s="5">
        <v>4</v>
      </c>
      <c r="R379" s="5">
        <v>3</v>
      </c>
      <c r="S379" s="5">
        <v>0.5</v>
      </c>
      <c r="T379" s="5">
        <v>2.2400000000000002</v>
      </c>
      <c r="U379" s="5">
        <v>2.2400000000000002</v>
      </c>
      <c r="V379" s="5">
        <v>7</v>
      </c>
      <c r="W379" s="5">
        <v>2</v>
      </c>
      <c r="X379" s="5"/>
      <c r="Y379" t="str">
        <f t="shared" si="6"/>
        <v>2016-L.Jones</v>
      </c>
    </row>
    <row r="380" spans="1:25" x14ac:dyDescent="0.2">
      <c r="A380" s="5">
        <v>7733</v>
      </c>
      <c r="B380" s="5">
        <v>2015</v>
      </c>
      <c r="C380" s="5" t="s">
        <v>20</v>
      </c>
      <c r="D380" s="5" t="s">
        <v>466</v>
      </c>
      <c r="E380" s="5">
        <v>33</v>
      </c>
      <c r="F380" s="5" t="s">
        <v>21</v>
      </c>
      <c r="G380" s="5" t="s">
        <v>4</v>
      </c>
      <c r="H380" s="5" t="s">
        <v>315</v>
      </c>
      <c r="I380" s="5" t="s">
        <v>315</v>
      </c>
      <c r="J380" s="5">
        <v>12</v>
      </c>
      <c r="K380" s="5">
        <v>11</v>
      </c>
      <c r="L380" s="5">
        <v>12</v>
      </c>
      <c r="M380" s="5">
        <v>1</v>
      </c>
      <c r="N380" s="5">
        <v>16</v>
      </c>
      <c r="O380" s="5">
        <v>12</v>
      </c>
      <c r="P380" s="5">
        <v>1</v>
      </c>
      <c r="Q380" s="5">
        <v>16</v>
      </c>
      <c r="R380" s="5">
        <v>12</v>
      </c>
      <c r="S380" s="5">
        <v>12.6666667</v>
      </c>
      <c r="T380" s="5">
        <v>16</v>
      </c>
      <c r="U380" s="5">
        <v>16</v>
      </c>
      <c r="V380" s="5">
        <v>16</v>
      </c>
      <c r="W380" s="5">
        <v>16</v>
      </c>
      <c r="X380" s="5">
        <v>1</v>
      </c>
      <c r="Y380" t="str">
        <f t="shared" si="6"/>
        <v>2015-B.Roethlisberger</v>
      </c>
    </row>
    <row r="381" spans="1:25" x14ac:dyDescent="0.2">
      <c r="A381" s="5">
        <v>14963</v>
      </c>
      <c r="B381" s="5">
        <v>2015</v>
      </c>
      <c r="C381" s="5" t="s">
        <v>270</v>
      </c>
      <c r="D381" s="5" t="s">
        <v>470</v>
      </c>
      <c r="E381" s="5">
        <v>26</v>
      </c>
      <c r="F381" s="5" t="s">
        <v>21</v>
      </c>
      <c r="G381" s="5" t="s">
        <v>4</v>
      </c>
      <c r="H381" s="5" t="s">
        <v>315</v>
      </c>
      <c r="I381" s="5" t="s">
        <v>315</v>
      </c>
      <c r="J381" s="5">
        <v>7</v>
      </c>
      <c r="K381" s="5">
        <v>2</v>
      </c>
      <c r="L381" s="5">
        <v>1</v>
      </c>
      <c r="M381" s="5">
        <v>0.14000000000000001</v>
      </c>
      <c r="N381" s="5">
        <v>2.2400000000000002</v>
      </c>
      <c r="O381" s="5">
        <v>1</v>
      </c>
      <c r="P381" s="5">
        <v>0.14000000000000001</v>
      </c>
      <c r="Q381" s="5">
        <v>2.2400000000000002</v>
      </c>
      <c r="R381" s="5">
        <v>2</v>
      </c>
      <c r="S381" s="5">
        <v>0</v>
      </c>
      <c r="T381" s="5">
        <v>0</v>
      </c>
      <c r="U381" s="5">
        <v>0</v>
      </c>
      <c r="V381" s="5">
        <v>1</v>
      </c>
      <c r="W381" s="5">
        <v>0</v>
      </c>
      <c r="X381" s="5"/>
      <c r="Y381" t="str">
        <f t="shared" si="6"/>
        <v>2015-L.Jones</v>
      </c>
    </row>
    <row r="382" spans="1:25" x14ac:dyDescent="0.2">
      <c r="A382" s="5">
        <v>19154</v>
      </c>
      <c r="B382" s="5">
        <v>2015</v>
      </c>
      <c r="C382" s="5" t="s">
        <v>282</v>
      </c>
      <c r="D382" s="5" t="s">
        <v>471</v>
      </c>
      <c r="E382" s="5">
        <v>35</v>
      </c>
      <c r="F382" s="5" t="s">
        <v>21</v>
      </c>
      <c r="G382" s="5" t="s">
        <v>4</v>
      </c>
      <c r="H382" s="5" t="s">
        <v>315</v>
      </c>
      <c r="I382" s="5" t="s">
        <v>315</v>
      </c>
      <c r="J382" s="5">
        <v>5</v>
      </c>
      <c r="K382" s="5">
        <v>3</v>
      </c>
      <c r="L382" s="5">
        <v>2</v>
      </c>
      <c r="M382" s="5">
        <v>0.4</v>
      </c>
      <c r="N382" s="5">
        <v>6.4</v>
      </c>
      <c r="O382" s="5">
        <v>2</v>
      </c>
      <c r="P382" s="5">
        <v>0.4</v>
      </c>
      <c r="Q382" s="5">
        <v>6.4</v>
      </c>
      <c r="R382" s="5">
        <v>13</v>
      </c>
      <c r="S382" s="5">
        <v>4.6666666699999997</v>
      </c>
      <c r="T382" s="5">
        <v>3.2</v>
      </c>
      <c r="U382" s="5">
        <v>3.2</v>
      </c>
      <c r="V382" s="5">
        <v>10</v>
      </c>
      <c r="W382" s="5">
        <v>3</v>
      </c>
      <c r="X382" s="5"/>
      <c r="Y382" t="str">
        <f t="shared" si="6"/>
        <v>2015-M.Vick</v>
      </c>
    </row>
    <row r="383" spans="1:25" x14ac:dyDescent="0.2">
      <c r="A383" s="5">
        <v>7916</v>
      </c>
      <c r="B383" s="5">
        <v>2020</v>
      </c>
      <c r="C383" s="5" t="s">
        <v>107</v>
      </c>
      <c r="D383" s="5" t="s">
        <v>427</v>
      </c>
      <c r="E383" s="5">
        <v>30</v>
      </c>
      <c r="F383" s="5" t="s">
        <v>7</v>
      </c>
      <c r="G383" s="5" t="s">
        <v>4</v>
      </c>
      <c r="H383" s="5" t="s">
        <v>315</v>
      </c>
      <c r="I383" s="5" t="s">
        <v>315</v>
      </c>
      <c r="J383" s="5">
        <v>1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5">
        <v>0</v>
      </c>
      <c r="R383" s="5">
        <v>7</v>
      </c>
      <c r="S383" s="5">
        <v>0.33333332999999998</v>
      </c>
      <c r="T383" s="5">
        <v>0</v>
      </c>
      <c r="U383" s="5">
        <v>0</v>
      </c>
      <c r="V383" s="5">
        <v>5</v>
      </c>
      <c r="W383" s="5">
        <v>0</v>
      </c>
      <c r="X383" s="5"/>
      <c r="Y383" t="str">
        <f t="shared" si="6"/>
        <v>2020-G.Smith</v>
      </c>
    </row>
    <row r="384" spans="1:25" x14ac:dyDescent="0.2">
      <c r="A384" s="5">
        <v>7945</v>
      </c>
      <c r="B384" s="5">
        <v>2020</v>
      </c>
      <c r="C384" s="5" t="s">
        <v>6</v>
      </c>
      <c r="D384" s="5" t="s">
        <v>472</v>
      </c>
      <c r="E384" s="5">
        <v>32</v>
      </c>
      <c r="F384" s="5" t="s">
        <v>7</v>
      </c>
      <c r="G384" s="5" t="s">
        <v>4</v>
      </c>
      <c r="H384" s="5" t="s">
        <v>315</v>
      </c>
      <c r="I384" s="5" t="s">
        <v>315</v>
      </c>
      <c r="J384" s="5">
        <v>16</v>
      </c>
      <c r="K384" s="5">
        <v>16</v>
      </c>
      <c r="L384" s="5">
        <v>18</v>
      </c>
      <c r="M384" s="5">
        <v>1.1200000000000001</v>
      </c>
      <c r="N384" s="5">
        <v>17.920000000000002</v>
      </c>
      <c r="O384" s="5">
        <v>18</v>
      </c>
      <c r="P384" s="5">
        <v>1.1200000000000001</v>
      </c>
      <c r="Q384" s="5">
        <v>17.920000000000002</v>
      </c>
      <c r="R384" s="5">
        <v>9</v>
      </c>
      <c r="S384" s="5">
        <v>14.6666667</v>
      </c>
      <c r="T384" s="5">
        <v>15.04</v>
      </c>
      <c r="U384" s="5">
        <v>15.04</v>
      </c>
      <c r="V384" s="5">
        <v>16</v>
      </c>
      <c r="W384" s="5">
        <v>16</v>
      </c>
      <c r="X384" s="5">
        <v>1</v>
      </c>
      <c r="Y384" t="str">
        <f t="shared" si="6"/>
        <v>2020-R.Wilson</v>
      </c>
    </row>
    <row r="385" spans="1:25" x14ac:dyDescent="0.2">
      <c r="A385" s="5">
        <v>7980</v>
      </c>
      <c r="B385" s="5">
        <v>2019</v>
      </c>
      <c r="C385" s="5" t="s">
        <v>6</v>
      </c>
      <c r="D385" s="5" t="s">
        <v>472</v>
      </c>
      <c r="E385" s="5">
        <v>31</v>
      </c>
      <c r="F385" s="5" t="s">
        <v>7</v>
      </c>
      <c r="G385" s="5" t="s">
        <v>4</v>
      </c>
      <c r="H385" s="5" t="s">
        <v>315</v>
      </c>
      <c r="I385" s="5" t="s">
        <v>315</v>
      </c>
      <c r="J385" s="5">
        <v>16</v>
      </c>
      <c r="K385" s="5">
        <v>16</v>
      </c>
      <c r="L385" s="5">
        <v>15</v>
      </c>
      <c r="M385" s="5">
        <v>0.94</v>
      </c>
      <c r="N385" s="5">
        <v>15.04</v>
      </c>
      <c r="O385" s="5">
        <v>15</v>
      </c>
      <c r="P385" s="5">
        <v>0.94</v>
      </c>
      <c r="Q385" s="5">
        <v>15.04</v>
      </c>
      <c r="R385" s="5">
        <v>8</v>
      </c>
      <c r="S385" s="5">
        <v>14.3333333</v>
      </c>
      <c r="T385" s="5">
        <v>14.08</v>
      </c>
      <c r="U385" s="5">
        <v>14.08</v>
      </c>
      <c r="V385" s="5">
        <v>16</v>
      </c>
      <c r="W385" s="5">
        <v>16</v>
      </c>
      <c r="X385" s="5">
        <v>1</v>
      </c>
      <c r="Y385" t="str">
        <f t="shared" si="6"/>
        <v>2019-R.Wilson</v>
      </c>
    </row>
    <row r="386" spans="1:25" x14ac:dyDescent="0.2">
      <c r="A386" s="5">
        <v>8005</v>
      </c>
      <c r="B386" s="5">
        <v>2018</v>
      </c>
      <c r="C386" s="5" t="s">
        <v>6</v>
      </c>
      <c r="D386" s="5" t="s">
        <v>472</v>
      </c>
      <c r="E386" s="5">
        <v>30</v>
      </c>
      <c r="F386" s="5" t="s">
        <v>7</v>
      </c>
      <c r="G386" s="5" t="s">
        <v>4</v>
      </c>
      <c r="H386" s="5" t="s">
        <v>315</v>
      </c>
      <c r="I386" s="5" t="s">
        <v>315</v>
      </c>
      <c r="J386" s="5">
        <v>16</v>
      </c>
      <c r="K386" s="5">
        <v>16</v>
      </c>
      <c r="L386" s="5">
        <v>14</v>
      </c>
      <c r="M386" s="5">
        <v>0.88</v>
      </c>
      <c r="N386" s="5">
        <v>14.08</v>
      </c>
      <c r="O386" s="5">
        <v>14</v>
      </c>
      <c r="P386" s="5">
        <v>0.88</v>
      </c>
      <c r="Q386" s="5">
        <v>14.08</v>
      </c>
      <c r="R386" s="5">
        <v>7</v>
      </c>
      <c r="S386" s="5">
        <v>16.3333333</v>
      </c>
      <c r="T386" s="5">
        <v>15.04</v>
      </c>
      <c r="U386" s="5">
        <v>15.04</v>
      </c>
      <c r="V386" s="5">
        <v>16</v>
      </c>
      <c r="W386" s="5">
        <v>16</v>
      </c>
      <c r="X386" s="5">
        <v>1</v>
      </c>
      <c r="Y386" t="str">
        <f t="shared" si="6"/>
        <v>2018-R.Wilson</v>
      </c>
    </row>
    <row r="387" spans="1:25" x14ac:dyDescent="0.2">
      <c r="A387" s="5">
        <v>15015</v>
      </c>
      <c r="B387" s="5">
        <v>2017</v>
      </c>
      <c r="C387" s="5" t="s">
        <v>149</v>
      </c>
      <c r="D387" s="5" t="s">
        <v>378</v>
      </c>
      <c r="E387" s="5">
        <v>28</v>
      </c>
      <c r="F387" s="5" t="s">
        <v>7</v>
      </c>
      <c r="G387" s="5" t="s">
        <v>4</v>
      </c>
      <c r="H387" s="5" t="s">
        <v>315</v>
      </c>
      <c r="I387" s="5" t="s">
        <v>315</v>
      </c>
      <c r="J387" s="5">
        <v>3</v>
      </c>
      <c r="K387" s="5">
        <v>0</v>
      </c>
      <c r="L387" s="5">
        <v>0</v>
      </c>
      <c r="M387" s="5">
        <v>0</v>
      </c>
      <c r="N387" s="5">
        <v>0</v>
      </c>
      <c r="O387" s="5">
        <v>0</v>
      </c>
      <c r="P387" s="5">
        <v>0</v>
      </c>
      <c r="Q387" s="5">
        <v>0</v>
      </c>
      <c r="R387" s="5">
        <v>4</v>
      </c>
      <c r="S387" s="5">
        <v>2</v>
      </c>
      <c r="T387" s="5">
        <v>5.28</v>
      </c>
      <c r="U387" s="5">
        <v>5.28</v>
      </c>
      <c r="V387" s="5">
        <v>3</v>
      </c>
      <c r="W387" s="5">
        <v>2</v>
      </c>
      <c r="X387" s="5"/>
      <c r="Y387" t="str">
        <f t="shared" si="6"/>
        <v>2017-A.Davis</v>
      </c>
    </row>
    <row r="388" spans="1:25" x14ac:dyDescent="0.2">
      <c r="A388" s="5">
        <v>8020</v>
      </c>
      <c r="B388" s="5">
        <v>2017</v>
      </c>
      <c r="C388" s="5" t="s">
        <v>6</v>
      </c>
      <c r="D388" s="5" t="s">
        <v>472</v>
      </c>
      <c r="E388" s="5">
        <v>29</v>
      </c>
      <c r="F388" s="5" t="s">
        <v>7</v>
      </c>
      <c r="G388" s="5" t="s">
        <v>4</v>
      </c>
      <c r="H388" s="5" t="s">
        <v>315</v>
      </c>
      <c r="I388" s="5" t="s">
        <v>315</v>
      </c>
      <c r="J388" s="5">
        <v>16</v>
      </c>
      <c r="K388" s="5">
        <v>16</v>
      </c>
      <c r="L388" s="5">
        <v>15</v>
      </c>
      <c r="M388" s="5">
        <v>0.94</v>
      </c>
      <c r="N388" s="5">
        <v>15.04</v>
      </c>
      <c r="O388" s="5">
        <v>15</v>
      </c>
      <c r="P388" s="5">
        <v>0.94</v>
      </c>
      <c r="Q388" s="5">
        <v>15.04</v>
      </c>
      <c r="R388" s="5">
        <v>6</v>
      </c>
      <c r="S388" s="5">
        <v>17.6666667</v>
      </c>
      <c r="T388" s="5">
        <v>14.08</v>
      </c>
      <c r="U388" s="5">
        <v>14.08</v>
      </c>
      <c r="V388" s="5">
        <v>16</v>
      </c>
      <c r="W388" s="5">
        <v>16</v>
      </c>
      <c r="X388" s="5">
        <v>1</v>
      </c>
      <c r="Y388" t="str">
        <f t="shared" si="6"/>
        <v>2017-R.Wilson</v>
      </c>
    </row>
    <row r="389" spans="1:25" x14ac:dyDescent="0.2">
      <c r="A389" s="5">
        <v>8031</v>
      </c>
      <c r="B389" s="5">
        <v>2016</v>
      </c>
      <c r="C389" s="5" t="s">
        <v>6</v>
      </c>
      <c r="D389" s="5" t="s">
        <v>472</v>
      </c>
      <c r="E389" s="5">
        <v>28</v>
      </c>
      <c r="F389" s="5" t="s">
        <v>7</v>
      </c>
      <c r="G389" s="5" t="s">
        <v>4</v>
      </c>
      <c r="H389" s="5" t="s">
        <v>315</v>
      </c>
      <c r="I389" s="5" t="s">
        <v>315</v>
      </c>
      <c r="J389" s="5">
        <v>16</v>
      </c>
      <c r="K389" s="5">
        <v>16</v>
      </c>
      <c r="L389" s="5">
        <v>14</v>
      </c>
      <c r="M389" s="5">
        <v>0.88</v>
      </c>
      <c r="N389" s="5">
        <v>14.08</v>
      </c>
      <c r="O389" s="5">
        <v>14</v>
      </c>
      <c r="P389" s="5">
        <v>0.88</v>
      </c>
      <c r="Q389" s="5">
        <v>14.08</v>
      </c>
      <c r="R389" s="5">
        <v>5</v>
      </c>
      <c r="S389" s="5">
        <v>18.6666667</v>
      </c>
      <c r="T389" s="5">
        <v>20</v>
      </c>
      <c r="U389" s="5">
        <v>20</v>
      </c>
      <c r="V389" s="5">
        <v>16</v>
      </c>
      <c r="W389" s="5">
        <v>16</v>
      </c>
      <c r="X389" s="5">
        <v>1</v>
      </c>
      <c r="Y389" t="str">
        <f t="shared" si="6"/>
        <v>2016-R.Wilson</v>
      </c>
    </row>
    <row r="390" spans="1:25" x14ac:dyDescent="0.2">
      <c r="A390" s="5">
        <v>16943</v>
      </c>
      <c r="B390" s="5">
        <v>2016</v>
      </c>
      <c r="C390" s="5" t="s">
        <v>279</v>
      </c>
      <c r="D390" s="5" t="s">
        <v>473</v>
      </c>
      <c r="E390" s="5">
        <v>23</v>
      </c>
      <c r="F390" s="5" t="s">
        <v>7</v>
      </c>
      <c r="G390" s="5" t="s">
        <v>4</v>
      </c>
      <c r="H390" s="5" t="s">
        <v>315</v>
      </c>
      <c r="I390" s="5" t="s">
        <v>315</v>
      </c>
      <c r="J390" s="5">
        <v>5</v>
      </c>
      <c r="K390" s="5">
        <v>0</v>
      </c>
      <c r="L390" s="5">
        <v>0</v>
      </c>
      <c r="M390" s="5">
        <v>0</v>
      </c>
      <c r="N390" s="5">
        <v>0</v>
      </c>
      <c r="O390" s="5">
        <v>0</v>
      </c>
      <c r="P390" s="5">
        <v>0</v>
      </c>
      <c r="Q390" s="5">
        <v>0</v>
      </c>
      <c r="R390" s="5">
        <v>1</v>
      </c>
      <c r="S390" s="5">
        <v>0</v>
      </c>
      <c r="T390" s="5">
        <v>0</v>
      </c>
      <c r="U390" s="5">
        <v>0</v>
      </c>
      <c r="V390" s="5">
        <v>0</v>
      </c>
      <c r="W390" s="5">
        <v>0</v>
      </c>
      <c r="X390" s="5"/>
      <c r="Y390" t="str">
        <f t="shared" si="6"/>
        <v>2016-T.Boykin</v>
      </c>
    </row>
    <row r="391" spans="1:25" x14ac:dyDescent="0.2">
      <c r="A391" s="5">
        <v>18130</v>
      </c>
      <c r="B391" s="5">
        <v>2015</v>
      </c>
      <c r="C391" s="5" t="s">
        <v>290</v>
      </c>
      <c r="D391" s="5" t="s">
        <v>409</v>
      </c>
      <c r="E391" s="5">
        <v>26</v>
      </c>
      <c r="F391" s="5" t="s">
        <v>7</v>
      </c>
      <c r="G391" s="5" t="s">
        <v>4</v>
      </c>
      <c r="H391" s="5" t="s">
        <v>315</v>
      </c>
      <c r="I391" s="5" t="s">
        <v>315</v>
      </c>
      <c r="J391" s="5">
        <v>6</v>
      </c>
      <c r="K391" s="5">
        <v>0</v>
      </c>
      <c r="L391" s="5">
        <v>0</v>
      </c>
      <c r="M391" s="5">
        <v>0</v>
      </c>
      <c r="N391" s="5">
        <v>0</v>
      </c>
      <c r="O391" s="5">
        <v>0</v>
      </c>
      <c r="P391" s="5">
        <v>0</v>
      </c>
      <c r="Q391" s="5">
        <v>0</v>
      </c>
      <c r="R391" s="5">
        <v>1</v>
      </c>
      <c r="S391" s="5">
        <v>0</v>
      </c>
      <c r="T391" s="5">
        <v>0</v>
      </c>
      <c r="U391" s="5">
        <v>0</v>
      </c>
      <c r="V391" s="5">
        <v>2</v>
      </c>
      <c r="W391" s="5">
        <v>0</v>
      </c>
      <c r="X391" s="5"/>
      <c r="Y391" t="str">
        <f t="shared" si="6"/>
        <v>2015-B.Daniels</v>
      </c>
    </row>
    <row r="392" spans="1:25" x14ac:dyDescent="0.2">
      <c r="A392" s="5">
        <v>8036</v>
      </c>
      <c r="B392" s="5">
        <v>2015</v>
      </c>
      <c r="C392" s="5" t="s">
        <v>6</v>
      </c>
      <c r="D392" s="5" t="s">
        <v>472</v>
      </c>
      <c r="E392" s="5">
        <v>27</v>
      </c>
      <c r="F392" s="5" t="s">
        <v>7</v>
      </c>
      <c r="G392" s="5" t="s">
        <v>4</v>
      </c>
      <c r="H392" s="5" t="s">
        <v>315</v>
      </c>
      <c r="I392" s="5" t="s">
        <v>315</v>
      </c>
      <c r="J392" s="5">
        <v>16</v>
      </c>
      <c r="K392" s="5">
        <v>16</v>
      </c>
      <c r="L392" s="5">
        <v>20</v>
      </c>
      <c r="M392" s="5">
        <v>1.25</v>
      </c>
      <c r="N392" s="5">
        <v>20</v>
      </c>
      <c r="O392" s="5">
        <v>20</v>
      </c>
      <c r="P392" s="5">
        <v>1.25</v>
      </c>
      <c r="Q392" s="5">
        <v>20</v>
      </c>
      <c r="R392" s="5">
        <v>4</v>
      </c>
      <c r="S392" s="5">
        <v>17.3333333</v>
      </c>
      <c r="T392" s="5">
        <v>19.04</v>
      </c>
      <c r="U392" s="5">
        <v>19.04</v>
      </c>
      <c r="V392" s="5">
        <v>16</v>
      </c>
      <c r="W392" s="5">
        <v>16</v>
      </c>
      <c r="X392" s="5">
        <v>1</v>
      </c>
      <c r="Y392" t="str">
        <f t="shared" si="6"/>
        <v>2015-R.Wilson</v>
      </c>
    </row>
    <row r="393" spans="1:25" x14ac:dyDescent="0.2">
      <c r="A393" s="5">
        <v>19233</v>
      </c>
      <c r="B393" s="5">
        <v>2015</v>
      </c>
      <c r="C393" s="5" t="s">
        <v>288</v>
      </c>
      <c r="D393" s="5" t="s">
        <v>474</v>
      </c>
      <c r="E393" s="5">
        <v>32</v>
      </c>
      <c r="F393" s="5" t="s">
        <v>7</v>
      </c>
      <c r="G393" s="5" t="s">
        <v>4</v>
      </c>
      <c r="H393" s="5" t="s">
        <v>315</v>
      </c>
      <c r="I393" s="5" t="s">
        <v>315</v>
      </c>
      <c r="J393" s="5">
        <v>4</v>
      </c>
      <c r="K393" s="5">
        <v>0</v>
      </c>
      <c r="L393" s="5">
        <v>0</v>
      </c>
      <c r="M393" s="5">
        <v>0</v>
      </c>
      <c r="N393" s="5">
        <v>0</v>
      </c>
      <c r="O393" s="5">
        <v>0</v>
      </c>
      <c r="P393" s="5">
        <v>0</v>
      </c>
      <c r="Q393" s="5">
        <v>0</v>
      </c>
      <c r="R393" s="5">
        <v>9</v>
      </c>
      <c r="S393" s="5">
        <v>3.6666666700000001</v>
      </c>
      <c r="T393" s="5">
        <v>0</v>
      </c>
      <c r="U393" s="5">
        <v>0</v>
      </c>
      <c r="V393" s="5">
        <v>1</v>
      </c>
      <c r="W393" s="5">
        <v>0</v>
      </c>
      <c r="X393" s="5"/>
      <c r="Y393" t="str">
        <f t="shared" si="6"/>
        <v>2015-T.Jackson</v>
      </c>
    </row>
    <row r="394" spans="1:25" x14ac:dyDescent="0.2">
      <c r="A394" s="5">
        <v>8227</v>
      </c>
      <c r="B394" s="5">
        <v>2020</v>
      </c>
      <c r="C394" s="5" t="s">
        <v>78</v>
      </c>
      <c r="D394" s="5" t="s">
        <v>475</v>
      </c>
      <c r="E394" s="5">
        <v>27</v>
      </c>
      <c r="F394" s="5" t="s">
        <v>476</v>
      </c>
      <c r="G394" s="5" t="s">
        <v>4</v>
      </c>
      <c r="H394" s="5" t="s">
        <v>315</v>
      </c>
      <c r="I394" s="5" t="s">
        <v>315</v>
      </c>
      <c r="J394" s="5">
        <v>6</v>
      </c>
      <c r="K394" s="5">
        <v>2</v>
      </c>
      <c r="L394" s="5">
        <v>2</v>
      </c>
      <c r="M394" s="5">
        <v>0.33</v>
      </c>
      <c r="N394" s="5">
        <v>5.28</v>
      </c>
      <c r="O394" s="5">
        <v>2</v>
      </c>
      <c r="P394" s="5">
        <v>0.33</v>
      </c>
      <c r="Q394" s="5">
        <v>5.28</v>
      </c>
      <c r="R394" s="5">
        <v>3</v>
      </c>
      <c r="S394" s="5">
        <v>3</v>
      </c>
      <c r="T394" s="5">
        <v>8</v>
      </c>
      <c r="U394" s="5">
        <v>8</v>
      </c>
      <c r="V394" s="5">
        <v>6</v>
      </c>
      <c r="W394" s="5">
        <v>5</v>
      </c>
      <c r="X394" s="5"/>
      <c r="Y394" t="str">
        <f t="shared" si="6"/>
        <v>2020-C.Beathard</v>
      </c>
    </row>
    <row r="395" spans="1:25" x14ac:dyDescent="0.2">
      <c r="A395" s="5">
        <v>8255</v>
      </c>
      <c r="B395" s="5">
        <v>2020</v>
      </c>
      <c r="C395" s="5" t="s">
        <v>74</v>
      </c>
      <c r="D395" s="5" t="s">
        <v>453</v>
      </c>
      <c r="E395" s="5">
        <v>29</v>
      </c>
      <c r="F395" s="5" t="s">
        <v>476</v>
      </c>
      <c r="G395" s="5" t="s">
        <v>4</v>
      </c>
      <c r="H395" s="5" t="s">
        <v>315</v>
      </c>
      <c r="I395" s="5" t="s">
        <v>315</v>
      </c>
      <c r="J395" s="5">
        <v>6</v>
      </c>
      <c r="K395" s="5">
        <v>6</v>
      </c>
      <c r="L395" s="5">
        <v>3</v>
      </c>
      <c r="M395" s="5">
        <v>0.5</v>
      </c>
      <c r="N395" s="5">
        <v>8</v>
      </c>
      <c r="O395" s="5">
        <v>3</v>
      </c>
      <c r="P395" s="5">
        <v>0.5</v>
      </c>
      <c r="Q395" s="5">
        <v>8</v>
      </c>
      <c r="R395" s="5">
        <v>7</v>
      </c>
      <c r="S395" s="5">
        <v>7.6666666699999997</v>
      </c>
      <c r="T395" s="5">
        <v>16</v>
      </c>
      <c r="U395" s="5">
        <v>16</v>
      </c>
      <c r="V395" s="5">
        <v>16</v>
      </c>
      <c r="W395" s="5">
        <v>16</v>
      </c>
      <c r="X395" s="5"/>
      <c r="Y395" t="str">
        <f t="shared" si="6"/>
        <v>2020-J.Garoppolo</v>
      </c>
    </row>
    <row r="396" spans="1:25" x14ac:dyDescent="0.2">
      <c r="A396" s="5">
        <v>8279</v>
      </c>
      <c r="B396" s="5">
        <v>2020</v>
      </c>
      <c r="C396" s="5" t="s">
        <v>59</v>
      </c>
      <c r="D396" s="5" t="s">
        <v>477</v>
      </c>
      <c r="E396" s="5">
        <v>25</v>
      </c>
      <c r="F396" s="5" t="s">
        <v>476</v>
      </c>
      <c r="G396" s="5" t="s">
        <v>4</v>
      </c>
      <c r="H396" s="5" t="s">
        <v>315</v>
      </c>
      <c r="I396" s="5" t="s">
        <v>315</v>
      </c>
      <c r="J396" s="5">
        <v>10</v>
      </c>
      <c r="K396" s="5">
        <v>8</v>
      </c>
      <c r="L396" s="5">
        <v>6</v>
      </c>
      <c r="M396" s="5">
        <v>0.6</v>
      </c>
      <c r="N396" s="5">
        <v>9.6</v>
      </c>
      <c r="O396" s="5">
        <v>6</v>
      </c>
      <c r="P396" s="5">
        <v>0.6</v>
      </c>
      <c r="Q396" s="5">
        <v>9.6</v>
      </c>
      <c r="R396" s="5">
        <v>3</v>
      </c>
      <c r="S396" s="5">
        <v>3</v>
      </c>
      <c r="T396" s="5">
        <v>0</v>
      </c>
      <c r="U396" s="5">
        <v>0</v>
      </c>
      <c r="V396" s="5">
        <v>1</v>
      </c>
      <c r="W396" s="5">
        <v>0</v>
      </c>
      <c r="X396" s="5">
        <v>1</v>
      </c>
      <c r="Y396" t="str">
        <f t="shared" si="6"/>
        <v>2020-N.Mullens</v>
      </c>
    </row>
    <row r="397" spans="1:25" x14ac:dyDescent="0.2">
      <c r="A397" s="5">
        <v>8313</v>
      </c>
      <c r="B397" s="5">
        <v>2019</v>
      </c>
      <c r="C397" s="5" t="s">
        <v>74</v>
      </c>
      <c r="D397" s="5" t="s">
        <v>453</v>
      </c>
      <c r="E397" s="5">
        <v>28</v>
      </c>
      <c r="F397" s="5" t="s">
        <v>476</v>
      </c>
      <c r="G397" s="5" t="s">
        <v>4</v>
      </c>
      <c r="H397" s="5" t="s">
        <v>315</v>
      </c>
      <c r="I397" s="5" t="s">
        <v>315</v>
      </c>
      <c r="J397" s="5">
        <v>16</v>
      </c>
      <c r="K397" s="5">
        <v>16</v>
      </c>
      <c r="L397" s="5">
        <v>16</v>
      </c>
      <c r="M397" s="5">
        <v>1</v>
      </c>
      <c r="N397" s="5">
        <v>16</v>
      </c>
      <c r="O397" s="5">
        <v>16</v>
      </c>
      <c r="P397" s="5">
        <v>1</v>
      </c>
      <c r="Q397" s="5">
        <v>16</v>
      </c>
      <c r="R397" s="5">
        <v>6</v>
      </c>
      <c r="S397" s="5">
        <v>3</v>
      </c>
      <c r="T397" s="5">
        <v>10.72</v>
      </c>
      <c r="U397" s="5">
        <v>10.72</v>
      </c>
      <c r="V397" s="5">
        <v>3</v>
      </c>
      <c r="W397" s="5">
        <v>3</v>
      </c>
      <c r="X397" s="5">
        <v>1</v>
      </c>
      <c r="Y397" t="str">
        <f t="shared" ref="Y397:Y449" si="7">TRIM(CONCATENATE((B397),"-",LEFT(C397,1),".",RIGHT(C397,LEN(C397)-FIND(" ",C397))))</f>
        <v>2019-J.Garoppolo</v>
      </c>
    </row>
    <row r="398" spans="1:25" x14ac:dyDescent="0.2">
      <c r="A398" s="5">
        <v>8327</v>
      </c>
      <c r="B398" s="5">
        <v>2019</v>
      </c>
      <c r="C398" s="5" t="s">
        <v>59</v>
      </c>
      <c r="D398" s="5" t="s">
        <v>477</v>
      </c>
      <c r="E398" s="5">
        <v>24</v>
      </c>
      <c r="F398" s="5" t="s">
        <v>476</v>
      </c>
      <c r="G398" s="5" t="s">
        <v>4</v>
      </c>
      <c r="H398" s="5" t="s">
        <v>315</v>
      </c>
      <c r="I398" s="5" t="s">
        <v>315</v>
      </c>
      <c r="J398" s="5">
        <v>1</v>
      </c>
      <c r="K398" s="5">
        <v>0</v>
      </c>
      <c r="L398" s="5">
        <v>0</v>
      </c>
      <c r="M398" s="5">
        <v>0</v>
      </c>
      <c r="N398" s="5">
        <v>0</v>
      </c>
      <c r="O398" s="5">
        <v>0</v>
      </c>
      <c r="P398" s="5">
        <v>0</v>
      </c>
      <c r="Q398" s="5">
        <v>0</v>
      </c>
      <c r="R398" s="5">
        <v>2</v>
      </c>
      <c r="S398" s="5">
        <v>6</v>
      </c>
      <c r="T398" s="5">
        <v>12</v>
      </c>
      <c r="U398" s="5">
        <v>12</v>
      </c>
      <c r="V398" s="5">
        <v>8</v>
      </c>
      <c r="W398" s="5">
        <v>8</v>
      </c>
      <c r="X398" s="5"/>
      <c r="Y398" t="str">
        <f t="shared" si="7"/>
        <v>2019-N.Mullens</v>
      </c>
    </row>
    <row r="399" spans="1:25" x14ac:dyDescent="0.2">
      <c r="A399" s="5">
        <v>8338</v>
      </c>
      <c r="B399" s="5">
        <v>2018</v>
      </c>
      <c r="C399" s="5" t="s">
        <v>78</v>
      </c>
      <c r="D399" s="5" t="s">
        <v>475</v>
      </c>
      <c r="E399" s="5">
        <v>25</v>
      </c>
      <c r="F399" s="5" t="s">
        <v>476</v>
      </c>
      <c r="G399" s="5" t="s">
        <v>4</v>
      </c>
      <c r="H399" s="5" t="s">
        <v>315</v>
      </c>
      <c r="I399" s="5" t="s">
        <v>315</v>
      </c>
      <c r="J399" s="5">
        <v>6</v>
      </c>
      <c r="K399" s="5">
        <v>5</v>
      </c>
      <c r="L399" s="5">
        <v>3</v>
      </c>
      <c r="M399" s="5">
        <v>0.5</v>
      </c>
      <c r="N399" s="5">
        <v>8</v>
      </c>
      <c r="O399" s="5">
        <v>3</v>
      </c>
      <c r="P399" s="5">
        <v>0.5</v>
      </c>
      <c r="Q399" s="5">
        <v>8</v>
      </c>
      <c r="R399" s="5">
        <v>2</v>
      </c>
      <c r="S399" s="5">
        <v>3</v>
      </c>
      <c r="T399" s="5">
        <v>6.88</v>
      </c>
      <c r="U399" s="5">
        <v>6.88</v>
      </c>
      <c r="V399" s="5">
        <v>7</v>
      </c>
      <c r="W399" s="5">
        <v>5</v>
      </c>
      <c r="X399" s="5"/>
      <c r="Y399" t="str">
        <f t="shared" si="7"/>
        <v>2018-C.Beathard</v>
      </c>
    </row>
    <row r="400" spans="1:25" x14ac:dyDescent="0.2">
      <c r="A400" s="5">
        <v>8347</v>
      </c>
      <c r="B400" s="5">
        <v>2018</v>
      </c>
      <c r="C400" s="5" t="s">
        <v>74</v>
      </c>
      <c r="D400" s="5" t="s">
        <v>453</v>
      </c>
      <c r="E400" s="5">
        <v>27</v>
      </c>
      <c r="F400" s="5" t="s">
        <v>476</v>
      </c>
      <c r="G400" s="5" t="s">
        <v>4</v>
      </c>
      <c r="H400" s="5" t="s">
        <v>315</v>
      </c>
      <c r="I400" s="5" t="s">
        <v>315</v>
      </c>
      <c r="J400" s="5">
        <v>3</v>
      </c>
      <c r="K400" s="5">
        <v>3</v>
      </c>
      <c r="L400" s="5">
        <v>2</v>
      </c>
      <c r="M400" s="5">
        <v>0.67</v>
      </c>
      <c r="N400" s="5">
        <v>10.72</v>
      </c>
      <c r="O400" s="5">
        <v>2</v>
      </c>
      <c r="P400" s="5">
        <v>0.67</v>
      </c>
      <c r="Q400" s="5">
        <v>10.72</v>
      </c>
      <c r="R400" s="5">
        <v>5</v>
      </c>
      <c r="S400" s="5">
        <v>2.3333333299999999</v>
      </c>
      <c r="T400" s="5">
        <v>13.28</v>
      </c>
      <c r="U400" s="5">
        <v>13.28</v>
      </c>
      <c r="V400" s="5">
        <v>6</v>
      </c>
      <c r="W400" s="5">
        <v>5</v>
      </c>
      <c r="X400" s="5"/>
      <c r="Y400" t="str">
        <f t="shared" si="7"/>
        <v>2018-J.Garoppolo</v>
      </c>
    </row>
    <row r="401" spans="1:25" x14ac:dyDescent="0.2">
      <c r="A401" s="5">
        <v>8356</v>
      </c>
      <c r="B401" s="5">
        <v>2018</v>
      </c>
      <c r="C401" s="5" t="s">
        <v>59</v>
      </c>
      <c r="D401" s="5" t="s">
        <v>477</v>
      </c>
      <c r="E401" s="5">
        <v>23</v>
      </c>
      <c r="F401" s="5" t="s">
        <v>476</v>
      </c>
      <c r="G401" s="5" t="s">
        <v>4</v>
      </c>
      <c r="H401" s="5" t="s">
        <v>315</v>
      </c>
      <c r="I401" s="5" t="s">
        <v>315</v>
      </c>
      <c r="J401" s="5">
        <v>8</v>
      </c>
      <c r="K401" s="5">
        <v>8</v>
      </c>
      <c r="L401" s="5">
        <v>6</v>
      </c>
      <c r="M401" s="5">
        <v>0.75</v>
      </c>
      <c r="N401" s="5">
        <v>12</v>
      </c>
      <c r="O401" s="5">
        <v>6</v>
      </c>
      <c r="P401" s="5">
        <v>0.75</v>
      </c>
      <c r="Q401" s="5">
        <v>12</v>
      </c>
      <c r="R401" s="5">
        <v>1</v>
      </c>
      <c r="S401" s="5">
        <v>6</v>
      </c>
      <c r="T401" s="5">
        <v>0</v>
      </c>
      <c r="U401" s="5">
        <v>0</v>
      </c>
      <c r="V401" s="5">
        <v>0</v>
      </c>
      <c r="W401" s="5">
        <v>0</v>
      </c>
      <c r="X401" s="5">
        <v>1</v>
      </c>
      <c r="Y401" t="str">
        <f t="shared" si="7"/>
        <v>2018-N.Mullens</v>
      </c>
    </row>
    <row r="402" spans="1:25" x14ac:dyDescent="0.2">
      <c r="A402" s="5">
        <v>8367</v>
      </c>
      <c r="B402" s="5">
        <v>2017</v>
      </c>
      <c r="C402" s="5" t="s">
        <v>78</v>
      </c>
      <c r="D402" s="5" t="s">
        <v>475</v>
      </c>
      <c r="E402" s="5">
        <v>24</v>
      </c>
      <c r="F402" s="5" t="s">
        <v>476</v>
      </c>
      <c r="G402" s="5" t="s">
        <v>4</v>
      </c>
      <c r="H402" s="5" t="s">
        <v>315</v>
      </c>
      <c r="I402" s="5" t="s">
        <v>315</v>
      </c>
      <c r="J402" s="5">
        <v>7</v>
      </c>
      <c r="K402" s="5">
        <v>5</v>
      </c>
      <c r="L402" s="5">
        <v>3</v>
      </c>
      <c r="M402" s="5">
        <v>0.43</v>
      </c>
      <c r="N402" s="5">
        <v>6.88</v>
      </c>
      <c r="O402" s="5">
        <v>3</v>
      </c>
      <c r="P402" s="5">
        <v>0.43</v>
      </c>
      <c r="Q402" s="5">
        <v>6.88</v>
      </c>
      <c r="R402" s="5">
        <v>1</v>
      </c>
      <c r="S402" s="5">
        <v>3</v>
      </c>
      <c r="T402" s="5">
        <v>0</v>
      </c>
      <c r="U402" s="5">
        <v>0</v>
      </c>
      <c r="V402" s="5">
        <v>0</v>
      </c>
      <c r="W402" s="5">
        <v>0</v>
      </c>
      <c r="X402" s="5"/>
      <c r="Y402" t="str">
        <f t="shared" si="7"/>
        <v>2017-C.Beathard</v>
      </c>
    </row>
    <row r="403" spans="1:25" x14ac:dyDescent="0.2">
      <c r="A403" s="5">
        <v>8373</v>
      </c>
      <c r="B403" s="5">
        <v>2017</v>
      </c>
      <c r="C403" s="5" t="s">
        <v>74</v>
      </c>
      <c r="D403" s="5" t="s">
        <v>453</v>
      </c>
      <c r="E403" s="5">
        <v>26</v>
      </c>
      <c r="F403" s="5" t="s">
        <v>476</v>
      </c>
      <c r="G403" s="5" t="s">
        <v>4</v>
      </c>
      <c r="H403" s="5" t="s">
        <v>315</v>
      </c>
      <c r="I403" s="5" t="s">
        <v>315</v>
      </c>
      <c r="J403" s="5">
        <v>6</v>
      </c>
      <c r="K403" s="5">
        <v>5</v>
      </c>
      <c r="L403" s="5">
        <v>5</v>
      </c>
      <c r="M403" s="5">
        <v>0.83</v>
      </c>
      <c r="N403" s="5">
        <v>13.28</v>
      </c>
      <c r="O403" s="5">
        <v>5</v>
      </c>
      <c r="P403" s="5">
        <v>0.83</v>
      </c>
      <c r="Q403" s="5">
        <v>13.28</v>
      </c>
      <c r="R403" s="5">
        <v>4</v>
      </c>
      <c r="S403" s="5">
        <v>1</v>
      </c>
      <c r="T403" s="5">
        <v>5.28</v>
      </c>
      <c r="U403" s="5">
        <v>5.28</v>
      </c>
      <c r="V403" s="5">
        <v>6</v>
      </c>
      <c r="W403" s="5">
        <v>2</v>
      </c>
      <c r="X403" s="5"/>
      <c r="Y403" t="str">
        <f t="shared" si="7"/>
        <v>2017-J.Garoppolo</v>
      </c>
    </row>
    <row r="404" spans="1:25" x14ac:dyDescent="0.2">
      <c r="A404" s="5">
        <v>8551</v>
      </c>
      <c r="B404" s="5">
        <v>2016</v>
      </c>
      <c r="C404" s="5" t="s">
        <v>97</v>
      </c>
      <c r="D404" s="5" t="s">
        <v>321</v>
      </c>
      <c r="E404" s="5">
        <v>27</v>
      </c>
      <c r="F404" s="5" t="s">
        <v>476</v>
      </c>
      <c r="G404" s="5" t="s">
        <v>4</v>
      </c>
      <c r="H404" s="5" t="s">
        <v>315</v>
      </c>
      <c r="I404" s="5" t="s">
        <v>315</v>
      </c>
      <c r="J404" s="5">
        <v>6</v>
      </c>
      <c r="K404" s="5">
        <v>5</v>
      </c>
      <c r="L404" s="5">
        <v>0</v>
      </c>
      <c r="M404" s="5">
        <v>0</v>
      </c>
      <c r="N404" s="5">
        <v>0</v>
      </c>
      <c r="O404" s="5">
        <v>0</v>
      </c>
      <c r="P404" s="5">
        <v>0</v>
      </c>
      <c r="Q404" s="5">
        <v>0</v>
      </c>
      <c r="R404" s="5">
        <v>6</v>
      </c>
      <c r="S404" s="5">
        <v>2</v>
      </c>
      <c r="T404" s="5">
        <v>9.92</v>
      </c>
      <c r="U404" s="5">
        <v>9.92</v>
      </c>
      <c r="V404" s="5">
        <v>8</v>
      </c>
      <c r="W404" s="5">
        <v>8</v>
      </c>
      <c r="X404" s="5"/>
      <c r="Y404" t="str">
        <f t="shared" si="7"/>
        <v>2016-B.Gabbert</v>
      </c>
    </row>
    <row r="405" spans="1:25" x14ac:dyDescent="0.2">
      <c r="A405" s="5">
        <v>6648</v>
      </c>
      <c r="B405" s="5">
        <v>2016</v>
      </c>
      <c r="C405" s="5" t="s">
        <v>94</v>
      </c>
      <c r="D405" s="5" t="s">
        <v>361</v>
      </c>
      <c r="E405" s="5">
        <v>31</v>
      </c>
      <c r="F405" s="5" t="s">
        <v>476</v>
      </c>
      <c r="G405" s="5" t="s">
        <v>4</v>
      </c>
      <c r="H405" s="5" t="s">
        <v>315</v>
      </c>
      <c r="I405" s="5" t="s">
        <v>315</v>
      </c>
      <c r="J405" s="5">
        <v>6</v>
      </c>
      <c r="K405" s="5">
        <v>6</v>
      </c>
      <c r="L405" s="5">
        <v>2</v>
      </c>
      <c r="M405" s="5">
        <v>0.33</v>
      </c>
      <c r="N405" s="5">
        <v>5.28</v>
      </c>
      <c r="O405" s="5">
        <v>2</v>
      </c>
      <c r="P405" s="5">
        <v>0.33</v>
      </c>
      <c r="Q405" s="5">
        <v>5.28</v>
      </c>
      <c r="R405" s="5">
        <v>8</v>
      </c>
      <c r="S405" s="5">
        <v>6</v>
      </c>
      <c r="T405" s="5">
        <v>10.72</v>
      </c>
      <c r="U405" s="5">
        <v>10.72</v>
      </c>
      <c r="V405" s="5">
        <v>6</v>
      </c>
      <c r="W405" s="5">
        <v>5</v>
      </c>
      <c r="X405" s="5"/>
      <c r="Y405" t="str">
        <f t="shared" si="7"/>
        <v>2016-B.Hoyer</v>
      </c>
    </row>
    <row r="406" spans="1:25" x14ac:dyDescent="0.2">
      <c r="A406" s="5">
        <v>17000</v>
      </c>
      <c r="B406" s="5">
        <v>2016</v>
      </c>
      <c r="C406" s="5" t="s">
        <v>138</v>
      </c>
      <c r="D406" s="5" t="s">
        <v>478</v>
      </c>
      <c r="E406" s="5">
        <v>29</v>
      </c>
      <c r="F406" s="5" t="s">
        <v>476</v>
      </c>
      <c r="G406" s="5" t="s">
        <v>4</v>
      </c>
      <c r="H406" s="5" t="s">
        <v>315</v>
      </c>
      <c r="I406" s="5" t="s">
        <v>315</v>
      </c>
      <c r="J406" s="5">
        <v>12</v>
      </c>
      <c r="K406" s="5">
        <v>11</v>
      </c>
      <c r="L406" s="5">
        <v>9</v>
      </c>
      <c r="M406" s="5">
        <v>0.75</v>
      </c>
      <c r="N406" s="5">
        <v>12</v>
      </c>
      <c r="O406" s="5">
        <v>9</v>
      </c>
      <c r="P406" s="5">
        <v>0.75</v>
      </c>
      <c r="Q406" s="5">
        <v>12</v>
      </c>
      <c r="R406" s="5">
        <v>6</v>
      </c>
      <c r="S406" s="5">
        <v>10.3333333</v>
      </c>
      <c r="T406" s="5">
        <v>7.04</v>
      </c>
      <c r="U406" s="5">
        <v>7.04</v>
      </c>
      <c r="V406" s="5">
        <v>9</v>
      </c>
      <c r="W406" s="5">
        <v>8</v>
      </c>
      <c r="X406" s="5">
        <v>1</v>
      </c>
      <c r="Y406" t="str">
        <f t="shared" si="7"/>
        <v>2016-C.Kaepernick</v>
      </c>
    </row>
    <row r="407" spans="1:25" x14ac:dyDescent="0.2">
      <c r="A407" s="5">
        <v>8553</v>
      </c>
      <c r="B407" s="5">
        <v>2015</v>
      </c>
      <c r="C407" s="5" t="s">
        <v>97</v>
      </c>
      <c r="D407" s="5" t="s">
        <v>321</v>
      </c>
      <c r="E407" s="5">
        <v>26</v>
      </c>
      <c r="F407" s="5" t="s">
        <v>476</v>
      </c>
      <c r="G407" s="5" t="s">
        <v>4</v>
      </c>
      <c r="H407" s="5" t="s">
        <v>315</v>
      </c>
      <c r="I407" s="5" t="s">
        <v>315</v>
      </c>
      <c r="J407" s="5">
        <v>8</v>
      </c>
      <c r="K407" s="5">
        <v>8</v>
      </c>
      <c r="L407" s="5">
        <v>5</v>
      </c>
      <c r="M407" s="5">
        <v>0.62</v>
      </c>
      <c r="N407" s="5">
        <v>9.92</v>
      </c>
      <c r="O407" s="5">
        <v>5</v>
      </c>
      <c r="P407" s="5">
        <v>0.62</v>
      </c>
      <c r="Q407" s="5">
        <v>9.92</v>
      </c>
      <c r="R407" s="5">
        <v>5</v>
      </c>
      <c r="S407" s="5">
        <v>1.3333333300000001</v>
      </c>
      <c r="T407" s="5">
        <v>0</v>
      </c>
      <c r="U407" s="5">
        <v>0</v>
      </c>
      <c r="V407" s="5">
        <v>1</v>
      </c>
      <c r="W407" s="5">
        <v>0</v>
      </c>
      <c r="X407" s="5"/>
      <c r="Y407" t="str">
        <f t="shared" si="7"/>
        <v>2015-B.Gabbert</v>
      </c>
    </row>
    <row r="408" spans="1:25" x14ac:dyDescent="0.2">
      <c r="A408" s="5">
        <v>17018</v>
      </c>
      <c r="B408" s="5">
        <v>2015</v>
      </c>
      <c r="C408" s="5" t="s">
        <v>138</v>
      </c>
      <c r="D408" s="5" t="s">
        <v>478</v>
      </c>
      <c r="E408" s="5">
        <v>28</v>
      </c>
      <c r="F408" s="5" t="s">
        <v>476</v>
      </c>
      <c r="G408" s="5" t="s">
        <v>4</v>
      </c>
      <c r="H408" s="5" t="s">
        <v>315</v>
      </c>
      <c r="I408" s="5" t="s">
        <v>315</v>
      </c>
      <c r="J408" s="5">
        <v>9</v>
      </c>
      <c r="K408" s="5">
        <v>8</v>
      </c>
      <c r="L408" s="5">
        <v>4</v>
      </c>
      <c r="M408" s="5">
        <v>0.44</v>
      </c>
      <c r="N408" s="5">
        <v>7.04</v>
      </c>
      <c r="O408" s="5">
        <v>4</v>
      </c>
      <c r="P408" s="5">
        <v>0.44</v>
      </c>
      <c r="Q408" s="5">
        <v>7.04</v>
      </c>
      <c r="R408" s="5">
        <v>5</v>
      </c>
      <c r="S408" s="5">
        <v>12</v>
      </c>
      <c r="T408" s="5">
        <v>12</v>
      </c>
      <c r="U408" s="5">
        <v>12</v>
      </c>
      <c r="V408" s="5">
        <v>16</v>
      </c>
      <c r="W408" s="5">
        <v>16</v>
      </c>
      <c r="X408" s="5">
        <v>1</v>
      </c>
      <c r="Y408" t="str">
        <f t="shared" si="7"/>
        <v>2015-C.Kaepernick</v>
      </c>
    </row>
    <row r="409" spans="1:25" x14ac:dyDescent="0.2">
      <c r="A409" s="5">
        <v>8566</v>
      </c>
      <c r="B409" s="5">
        <v>2020</v>
      </c>
      <c r="C409" s="5" t="s">
        <v>97</v>
      </c>
      <c r="D409" s="5" t="s">
        <v>321</v>
      </c>
      <c r="E409" s="5">
        <v>31</v>
      </c>
      <c r="F409" s="5" t="s">
        <v>479</v>
      </c>
      <c r="G409" s="5" t="s">
        <v>4</v>
      </c>
      <c r="H409" s="5" t="s">
        <v>315</v>
      </c>
      <c r="I409" s="5" t="s">
        <v>315</v>
      </c>
      <c r="J409" s="5">
        <v>4</v>
      </c>
      <c r="K409" s="5">
        <v>0</v>
      </c>
      <c r="L409" s="5">
        <v>1</v>
      </c>
      <c r="M409" s="5">
        <v>0.25</v>
      </c>
      <c r="N409" s="5">
        <v>4</v>
      </c>
      <c r="O409" s="5">
        <v>1</v>
      </c>
      <c r="P409" s="5">
        <v>0.25</v>
      </c>
      <c r="Q409" s="5">
        <v>4</v>
      </c>
      <c r="R409" s="5">
        <v>9</v>
      </c>
      <c r="S409" s="5">
        <v>1.3333333300000001</v>
      </c>
      <c r="T409" s="5">
        <v>4</v>
      </c>
      <c r="U409" s="5">
        <v>4</v>
      </c>
      <c r="V409" s="5">
        <v>8</v>
      </c>
      <c r="W409" s="5">
        <v>3</v>
      </c>
      <c r="X409" s="5"/>
      <c r="Y409" t="str">
        <f t="shared" si="7"/>
        <v>2020-B.Gabbert</v>
      </c>
    </row>
    <row r="410" spans="1:25" x14ac:dyDescent="0.2">
      <c r="A410" s="5">
        <v>8611</v>
      </c>
      <c r="B410" s="5">
        <v>2020</v>
      </c>
      <c r="C410" s="5" t="s">
        <v>16</v>
      </c>
      <c r="D410" s="5" t="s">
        <v>452</v>
      </c>
      <c r="E410" s="5">
        <v>43</v>
      </c>
      <c r="F410" s="5" t="s">
        <v>479</v>
      </c>
      <c r="G410" s="5" t="s">
        <v>4</v>
      </c>
      <c r="H410" s="5" t="s">
        <v>315</v>
      </c>
      <c r="I410" s="5" t="s">
        <v>315</v>
      </c>
      <c r="J410" s="5">
        <v>16</v>
      </c>
      <c r="K410" s="5">
        <v>16</v>
      </c>
      <c r="L410" s="5">
        <v>15</v>
      </c>
      <c r="M410" s="5">
        <v>0.94</v>
      </c>
      <c r="N410" s="5">
        <v>15.04</v>
      </c>
      <c r="O410" s="5">
        <v>15</v>
      </c>
      <c r="P410" s="5">
        <v>0.94</v>
      </c>
      <c r="Q410" s="5">
        <v>15.04</v>
      </c>
      <c r="R410" s="5">
        <v>21</v>
      </c>
      <c r="S410" s="5">
        <v>15.6666667</v>
      </c>
      <c r="T410" s="5">
        <v>12</v>
      </c>
      <c r="U410" s="5">
        <v>12</v>
      </c>
      <c r="V410" s="5">
        <v>16</v>
      </c>
      <c r="W410" s="5">
        <v>16</v>
      </c>
      <c r="X410" s="5">
        <v>1</v>
      </c>
      <c r="Y410" t="str">
        <f t="shared" si="7"/>
        <v>2020-T.Brady</v>
      </c>
    </row>
    <row r="411" spans="1:25" x14ac:dyDescent="0.2">
      <c r="A411" s="5">
        <v>6347</v>
      </c>
      <c r="B411" s="5">
        <v>2019</v>
      </c>
      <c r="C411" s="5" t="s">
        <v>101</v>
      </c>
      <c r="D411" s="5" t="s">
        <v>445</v>
      </c>
      <c r="E411" s="5">
        <v>25</v>
      </c>
      <c r="F411" s="5" t="s">
        <v>479</v>
      </c>
      <c r="G411" s="5" t="s">
        <v>4</v>
      </c>
      <c r="H411" s="5" t="s">
        <v>315</v>
      </c>
      <c r="I411" s="5" t="s">
        <v>315</v>
      </c>
      <c r="J411" s="5">
        <v>16</v>
      </c>
      <c r="K411" s="5">
        <v>16</v>
      </c>
      <c r="L411" s="5">
        <v>15</v>
      </c>
      <c r="M411" s="5">
        <v>0.94</v>
      </c>
      <c r="N411" s="5">
        <v>15.04</v>
      </c>
      <c r="O411" s="5">
        <v>15</v>
      </c>
      <c r="P411" s="5">
        <v>0.94</v>
      </c>
      <c r="Q411" s="5">
        <v>15.04</v>
      </c>
      <c r="R411" s="5">
        <v>5</v>
      </c>
      <c r="S411" s="5">
        <v>10.3333333</v>
      </c>
      <c r="T411" s="5">
        <v>13.12</v>
      </c>
      <c r="U411" s="5">
        <v>13.12</v>
      </c>
      <c r="V411" s="5">
        <v>11</v>
      </c>
      <c r="W411" s="5">
        <v>9</v>
      </c>
      <c r="X411" s="5">
        <v>1</v>
      </c>
      <c r="Y411" t="str">
        <f t="shared" si="7"/>
        <v>2019-J.Winston</v>
      </c>
    </row>
    <row r="412" spans="1:25" x14ac:dyDescent="0.2">
      <c r="A412" s="5">
        <v>11103</v>
      </c>
      <c r="B412" s="5">
        <v>2019</v>
      </c>
      <c r="C412" s="5" t="s">
        <v>263</v>
      </c>
      <c r="D412" s="5" t="s">
        <v>480</v>
      </c>
      <c r="E412" s="5">
        <v>30</v>
      </c>
      <c r="F412" s="5" t="s">
        <v>479</v>
      </c>
      <c r="G412" s="5" t="s">
        <v>4</v>
      </c>
      <c r="H412" s="5" t="s">
        <v>315</v>
      </c>
      <c r="I412" s="5" t="s">
        <v>315</v>
      </c>
      <c r="J412" s="5">
        <v>2</v>
      </c>
      <c r="K412" s="5">
        <v>0</v>
      </c>
      <c r="L412" s="5">
        <v>0</v>
      </c>
      <c r="M412" s="5">
        <v>0</v>
      </c>
      <c r="N412" s="5">
        <v>0</v>
      </c>
      <c r="O412" s="5">
        <v>0</v>
      </c>
      <c r="P412" s="5">
        <v>0</v>
      </c>
      <c r="Q412" s="5">
        <v>0</v>
      </c>
      <c r="R412" s="5">
        <v>1</v>
      </c>
      <c r="S412" s="5">
        <v>0</v>
      </c>
      <c r="T412" s="5">
        <v>0</v>
      </c>
      <c r="U412" s="5">
        <v>0</v>
      </c>
      <c r="V412" s="5">
        <v>0</v>
      </c>
      <c r="W412" s="5">
        <v>0</v>
      </c>
      <c r="X412" s="5"/>
      <c r="Y412" t="str">
        <f t="shared" si="7"/>
        <v>2019-R.Griffin</v>
      </c>
    </row>
    <row r="413" spans="1:25" x14ac:dyDescent="0.2">
      <c r="A413" s="5">
        <v>6348</v>
      </c>
      <c r="B413" s="5">
        <v>2018</v>
      </c>
      <c r="C413" s="5" t="s">
        <v>101</v>
      </c>
      <c r="D413" s="5" t="s">
        <v>445</v>
      </c>
      <c r="E413" s="5">
        <v>24</v>
      </c>
      <c r="F413" s="5" t="s">
        <v>479</v>
      </c>
      <c r="G413" s="5" t="s">
        <v>4</v>
      </c>
      <c r="H413" s="5" t="s">
        <v>315</v>
      </c>
      <c r="I413" s="5" t="s">
        <v>315</v>
      </c>
      <c r="J413" s="5">
        <v>11</v>
      </c>
      <c r="K413" s="5">
        <v>9</v>
      </c>
      <c r="L413" s="5">
        <v>9</v>
      </c>
      <c r="M413" s="5">
        <v>0.82</v>
      </c>
      <c r="N413" s="5">
        <v>13.12</v>
      </c>
      <c r="O413" s="5">
        <v>9</v>
      </c>
      <c r="P413" s="5">
        <v>0.82</v>
      </c>
      <c r="Q413" s="5">
        <v>13.12</v>
      </c>
      <c r="R413" s="5">
        <v>4</v>
      </c>
      <c r="S413" s="5">
        <v>11.6666667</v>
      </c>
      <c r="T413" s="5">
        <v>12.32</v>
      </c>
      <c r="U413" s="5">
        <v>12.32</v>
      </c>
      <c r="V413" s="5">
        <v>13</v>
      </c>
      <c r="W413" s="5">
        <v>13</v>
      </c>
      <c r="X413" s="5">
        <v>1</v>
      </c>
      <c r="Y413" t="str">
        <f t="shared" si="7"/>
        <v>2018-J.Winston</v>
      </c>
    </row>
    <row r="414" spans="1:25" x14ac:dyDescent="0.2">
      <c r="A414" s="5">
        <v>5780</v>
      </c>
      <c r="B414" s="5">
        <v>2018</v>
      </c>
      <c r="C414" s="5" t="s">
        <v>66</v>
      </c>
      <c r="D414" s="5" t="s">
        <v>438</v>
      </c>
      <c r="E414" s="5">
        <v>36</v>
      </c>
      <c r="F414" s="5" t="s">
        <v>479</v>
      </c>
      <c r="G414" s="5" t="s">
        <v>4</v>
      </c>
      <c r="H414" s="5" t="s">
        <v>315</v>
      </c>
      <c r="I414" s="5" t="s">
        <v>315</v>
      </c>
      <c r="J414" s="5">
        <v>8</v>
      </c>
      <c r="K414" s="5">
        <v>7</v>
      </c>
      <c r="L414" s="5">
        <v>7</v>
      </c>
      <c r="M414" s="5">
        <v>0.88</v>
      </c>
      <c r="N414" s="5">
        <v>14.08</v>
      </c>
      <c r="O414" s="5">
        <v>7</v>
      </c>
      <c r="P414" s="5">
        <v>0.88</v>
      </c>
      <c r="Q414" s="5">
        <v>14.08</v>
      </c>
      <c r="R414" s="5">
        <v>14</v>
      </c>
      <c r="S414" s="5">
        <v>7</v>
      </c>
      <c r="T414" s="5">
        <v>8</v>
      </c>
      <c r="U414" s="5">
        <v>8</v>
      </c>
      <c r="V414" s="5">
        <v>6</v>
      </c>
      <c r="W414" s="5">
        <v>3</v>
      </c>
      <c r="X414" s="5"/>
      <c r="Y414" t="str">
        <f t="shared" si="7"/>
        <v>2018-R.Fitzpatrick</v>
      </c>
    </row>
    <row r="415" spans="1:25" x14ac:dyDescent="0.2">
      <c r="A415" s="5">
        <v>6350</v>
      </c>
      <c r="B415" s="5">
        <v>2017</v>
      </c>
      <c r="C415" s="5" t="s">
        <v>101</v>
      </c>
      <c r="D415" s="5" t="s">
        <v>445</v>
      </c>
      <c r="E415" s="5">
        <v>23</v>
      </c>
      <c r="F415" s="5" t="s">
        <v>479</v>
      </c>
      <c r="G415" s="5" t="s">
        <v>4</v>
      </c>
      <c r="H415" s="5" t="s">
        <v>315</v>
      </c>
      <c r="I415" s="5" t="s">
        <v>315</v>
      </c>
      <c r="J415" s="5">
        <v>13</v>
      </c>
      <c r="K415" s="5">
        <v>13</v>
      </c>
      <c r="L415" s="5">
        <v>10</v>
      </c>
      <c r="M415" s="5">
        <v>0.77</v>
      </c>
      <c r="N415" s="5">
        <v>12.32</v>
      </c>
      <c r="O415" s="5">
        <v>10</v>
      </c>
      <c r="P415" s="5">
        <v>0.77</v>
      </c>
      <c r="Q415" s="5">
        <v>12.32</v>
      </c>
      <c r="R415" s="5">
        <v>3</v>
      </c>
      <c r="S415" s="5">
        <v>12.5</v>
      </c>
      <c r="T415" s="5">
        <v>12</v>
      </c>
      <c r="U415" s="5">
        <v>12</v>
      </c>
      <c r="V415" s="5">
        <v>16</v>
      </c>
      <c r="W415" s="5">
        <v>16</v>
      </c>
      <c r="X415" s="5">
        <v>1</v>
      </c>
      <c r="Y415" t="str">
        <f t="shared" si="7"/>
        <v>2017-J.Winston</v>
      </c>
    </row>
    <row r="416" spans="1:25" x14ac:dyDescent="0.2">
      <c r="A416" s="5">
        <v>5781</v>
      </c>
      <c r="B416" s="5">
        <v>2017</v>
      </c>
      <c r="C416" s="5" t="s">
        <v>66</v>
      </c>
      <c r="D416" s="5" t="s">
        <v>438</v>
      </c>
      <c r="E416" s="5">
        <v>35</v>
      </c>
      <c r="F416" s="5" t="s">
        <v>479</v>
      </c>
      <c r="G416" s="5" t="s">
        <v>4</v>
      </c>
      <c r="H416" s="5" t="s">
        <v>315</v>
      </c>
      <c r="I416" s="5" t="s">
        <v>315</v>
      </c>
      <c r="J416" s="5">
        <v>6</v>
      </c>
      <c r="K416" s="5">
        <v>3</v>
      </c>
      <c r="L416" s="5">
        <v>3</v>
      </c>
      <c r="M416" s="5">
        <v>0.5</v>
      </c>
      <c r="N416" s="5">
        <v>8</v>
      </c>
      <c r="O416" s="5">
        <v>3</v>
      </c>
      <c r="P416" s="5">
        <v>0.5</v>
      </c>
      <c r="Q416" s="5">
        <v>8</v>
      </c>
      <c r="R416" s="5">
        <v>13</v>
      </c>
      <c r="S416" s="5">
        <v>8.6666666699999997</v>
      </c>
      <c r="T416" s="5">
        <v>5.76</v>
      </c>
      <c r="U416" s="5">
        <v>5.76</v>
      </c>
      <c r="V416" s="5">
        <v>14</v>
      </c>
      <c r="W416" s="5">
        <v>11</v>
      </c>
      <c r="X416" s="5"/>
      <c r="Y416" t="str">
        <f t="shared" si="7"/>
        <v>2017-R.Fitzpatrick</v>
      </c>
    </row>
    <row r="417" spans="1:25" x14ac:dyDescent="0.2">
      <c r="A417" s="5">
        <v>6353</v>
      </c>
      <c r="B417" s="5">
        <v>2016</v>
      </c>
      <c r="C417" s="5" t="s">
        <v>101</v>
      </c>
      <c r="D417" s="5" t="s">
        <v>445</v>
      </c>
      <c r="E417" s="5">
        <v>22</v>
      </c>
      <c r="F417" s="5" t="s">
        <v>479</v>
      </c>
      <c r="G417" s="5" t="s">
        <v>4</v>
      </c>
      <c r="H417" s="5" t="s">
        <v>315</v>
      </c>
      <c r="I417" s="5" t="s">
        <v>315</v>
      </c>
      <c r="J417" s="5">
        <v>16</v>
      </c>
      <c r="K417" s="5">
        <v>16</v>
      </c>
      <c r="L417" s="5">
        <v>12</v>
      </c>
      <c r="M417" s="5">
        <v>0.75</v>
      </c>
      <c r="N417" s="5">
        <v>12</v>
      </c>
      <c r="O417" s="5">
        <v>12</v>
      </c>
      <c r="P417" s="5">
        <v>0.75</v>
      </c>
      <c r="Q417" s="5">
        <v>12</v>
      </c>
      <c r="R417" s="5">
        <v>2</v>
      </c>
      <c r="S417" s="5">
        <v>13</v>
      </c>
      <c r="T417" s="5">
        <v>12.96</v>
      </c>
      <c r="U417" s="5">
        <v>12.96</v>
      </c>
      <c r="V417" s="5">
        <v>16</v>
      </c>
      <c r="W417" s="5">
        <v>16</v>
      </c>
      <c r="X417" s="5">
        <v>1</v>
      </c>
      <c r="Y417" t="str">
        <f t="shared" si="7"/>
        <v>2016-J.Winston</v>
      </c>
    </row>
    <row r="418" spans="1:25" x14ac:dyDescent="0.2">
      <c r="A418" s="5">
        <v>4489</v>
      </c>
      <c r="B418" s="5">
        <v>2016</v>
      </c>
      <c r="C418" s="5" t="s">
        <v>71</v>
      </c>
      <c r="D418" s="5" t="s">
        <v>319</v>
      </c>
      <c r="E418" s="5">
        <v>27</v>
      </c>
      <c r="F418" s="5" t="s">
        <v>479</v>
      </c>
      <c r="G418" s="5" t="s">
        <v>4</v>
      </c>
      <c r="H418" s="5" t="s">
        <v>315</v>
      </c>
      <c r="I418" s="5" t="s">
        <v>315</v>
      </c>
      <c r="J418" s="5">
        <v>2</v>
      </c>
      <c r="K418" s="5">
        <v>0</v>
      </c>
      <c r="L418" s="5">
        <v>0</v>
      </c>
      <c r="M418" s="5">
        <v>0</v>
      </c>
      <c r="N418" s="5">
        <v>0</v>
      </c>
      <c r="O418" s="5">
        <v>0</v>
      </c>
      <c r="P418" s="5">
        <v>0</v>
      </c>
      <c r="Q418" s="5">
        <v>0</v>
      </c>
      <c r="R418" s="5">
        <v>3</v>
      </c>
      <c r="S418" s="5">
        <v>5.5</v>
      </c>
      <c r="T418" s="5">
        <v>10.72</v>
      </c>
      <c r="U418" s="5">
        <v>10.72</v>
      </c>
      <c r="V418" s="5">
        <v>6</v>
      </c>
      <c r="W418" s="5">
        <v>5</v>
      </c>
      <c r="X418" s="5"/>
      <c r="Y418" t="str">
        <f t="shared" si="7"/>
        <v>2016-M.Glennon</v>
      </c>
    </row>
    <row r="419" spans="1:25" x14ac:dyDescent="0.2">
      <c r="A419" s="5">
        <v>6355</v>
      </c>
      <c r="B419" s="5">
        <v>2015</v>
      </c>
      <c r="C419" s="5" t="s">
        <v>101</v>
      </c>
      <c r="D419" s="5" t="s">
        <v>445</v>
      </c>
      <c r="E419" s="5">
        <v>21</v>
      </c>
      <c r="F419" s="5" t="s">
        <v>479</v>
      </c>
      <c r="G419" s="5" t="s">
        <v>4</v>
      </c>
      <c r="H419" s="5" t="s">
        <v>315</v>
      </c>
      <c r="I419" s="5" t="s">
        <v>315</v>
      </c>
      <c r="J419" s="5">
        <v>16</v>
      </c>
      <c r="K419" s="5">
        <v>16</v>
      </c>
      <c r="L419" s="5">
        <v>13</v>
      </c>
      <c r="M419" s="5">
        <v>0.81</v>
      </c>
      <c r="N419" s="5">
        <v>12.96</v>
      </c>
      <c r="O419" s="5">
        <v>13</v>
      </c>
      <c r="P419" s="5">
        <v>0.81</v>
      </c>
      <c r="Q419" s="5">
        <v>12.96</v>
      </c>
      <c r="R419" s="5">
        <v>1</v>
      </c>
      <c r="S419" s="5">
        <v>13</v>
      </c>
      <c r="T419" s="5">
        <v>0</v>
      </c>
      <c r="U419" s="5">
        <v>0</v>
      </c>
      <c r="V419" s="5">
        <v>0</v>
      </c>
      <c r="W419" s="5">
        <v>0</v>
      </c>
      <c r="X419" s="5">
        <v>1</v>
      </c>
      <c r="Y419" t="str">
        <f t="shared" si="7"/>
        <v>2015-J.Winston</v>
      </c>
    </row>
    <row r="420" spans="1:25" x14ac:dyDescent="0.2">
      <c r="A420" s="5">
        <v>8907</v>
      </c>
      <c r="B420" s="5">
        <v>2020</v>
      </c>
      <c r="C420" s="5" t="s">
        <v>111</v>
      </c>
      <c r="D420" s="5" t="s">
        <v>481</v>
      </c>
      <c r="E420" s="5">
        <v>25</v>
      </c>
      <c r="F420" s="5" t="s">
        <v>39</v>
      </c>
      <c r="G420" s="5" t="s">
        <v>4</v>
      </c>
      <c r="H420" s="5" t="s">
        <v>315</v>
      </c>
      <c r="I420" s="5" t="s">
        <v>315</v>
      </c>
      <c r="J420" s="5">
        <v>6</v>
      </c>
      <c r="K420" s="5">
        <v>0</v>
      </c>
      <c r="L420" s="5">
        <v>0</v>
      </c>
      <c r="M420" s="5">
        <v>0</v>
      </c>
      <c r="N420" s="5">
        <v>0</v>
      </c>
      <c r="O420" s="5">
        <v>0</v>
      </c>
      <c r="P420" s="5">
        <v>0</v>
      </c>
      <c r="Q420" s="5">
        <v>0</v>
      </c>
      <c r="R420" s="5">
        <v>1</v>
      </c>
      <c r="S420" s="5">
        <v>0</v>
      </c>
      <c r="T420" s="5">
        <v>0</v>
      </c>
      <c r="U420" s="5">
        <v>0</v>
      </c>
      <c r="V420" s="5">
        <v>0</v>
      </c>
      <c r="W420" s="5">
        <v>0</v>
      </c>
      <c r="X420" s="5"/>
      <c r="Y420" t="str">
        <f t="shared" si="7"/>
        <v>2020-L.Woodside</v>
      </c>
    </row>
    <row r="421" spans="1:25" x14ac:dyDescent="0.2">
      <c r="A421" s="5">
        <v>8918</v>
      </c>
      <c r="B421" s="5">
        <v>2020</v>
      </c>
      <c r="C421" s="5" t="s">
        <v>38</v>
      </c>
      <c r="D421" s="5" t="s">
        <v>440</v>
      </c>
      <c r="E421" s="5">
        <v>32</v>
      </c>
      <c r="F421" s="5" t="s">
        <v>39</v>
      </c>
      <c r="G421" s="5" t="s">
        <v>4</v>
      </c>
      <c r="H421" s="5" t="s">
        <v>315</v>
      </c>
      <c r="I421" s="5" t="s">
        <v>315</v>
      </c>
      <c r="J421" s="5">
        <v>16</v>
      </c>
      <c r="K421" s="5">
        <v>16</v>
      </c>
      <c r="L421" s="5">
        <v>17</v>
      </c>
      <c r="M421" s="5">
        <v>1.06</v>
      </c>
      <c r="N421" s="5">
        <v>16.96</v>
      </c>
      <c r="O421" s="5">
        <v>17</v>
      </c>
      <c r="P421" s="5">
        <v>1.06</v>
      </c>
      <c r="Q421" s="5">
        <v>16.96</v>
      </c>
      <c r="R421" s="5">
        <v>8</v>
      </c>
      <c r="S421" s="5">
        <v>9</v>
      </c>
      <c r="T421" s="5">
        <v>14.72</v>
      </c>
      <c r="U421" s="5">
        <v>14.72</v>
      </c>
      <c r="V421" s="5">
        <v>12</v>
      </c>
      <c r="W421" s="5">
        <v>10</v>
      </c>
      <c r="X421" s="5">
        <v>1</v>
      </c>
      <c r="Y421" t="str">
        <f t="shared" si="7"/>
        <v>2020-R.Tannehill</v>
      </c>
    </row>
    <row r="422" spans="1:25" x14ac:dyDescent="0.2">
      <c r="A422" s="5">
        <v>5572</v>
      </c>
      <c r="B422" s="5">
        <v>2019</v>
      </c>
      <c r="C422" s="5" t="s">
        <v>93</v>
      </c>
      <c r="D422" s="5" t="s">
        <v>435</v>
      </c>
      <c r="E422" s="5">
        <v>26</v>
      </c>
      <c r="F422" s="5" t="s">
        <v>39</v>
      </c>
      <c r="G422" s="5" t="s">
        <v>4</v>
      </c>
      <c r="H422" s="5" t="s">
        <v>315</v>
      </c>
      <c r="I422" s="5" t="s">
        <v>315</v>
      </c>
      <c r="J422" s="5">
        <v>7</v>
      </c>
      <c r="K422" s="5">
        <v>6</v>
      </c>
      <c r="L422" s="5">
        <v>5</v>
      </c>
      <c r="M422" s="5">
        <v>0.71</v>
      </c>
      <c r="N422" s="5">
        <v>11.36</v>
      </c>
      <c r="O422" s="5">
        <v>5</v>
      </c>
      <c r="P422" s="5">
        <v>0.71</v>
      </c>
      <c r="Q422" s="5">
        <v>11.36</v>
      </c>
      <c r="R422" s="5">
        <v>5</v>
      </c>
      <c r="S422" s="5">
        <v>11.3333333</v>
      </c>
      <c r="T422" s="5">
        <v>10.24</v>
      </c>
      <c r="U422" s="5">
        <v>10.24</v>
      </c>
      <c r="V422" s="5">
        <v>14</v>
      </c>
      <c r="W422" s="5">
        <v>13</v>
      </c>
      <c r="X422" s="5"/>
      <c r="Y422" t="str">
        <f t="shared" si="7"/>
        <v>2019-M.Mariota</v>
      </c>
    </row>
    <row r="423" spans="1:25" x14ac:dyDescent="0.2">
      <c r="A423" s="5">
        <v>8966</v>
      </c>
      <c r="B423" s="5">
        <v>2019</v>
      </c>
      <c r="C423" s="5" t="s">
        <v>38</v>
      </c>
      <c r="D423" s="5" t="s">
        <v>440</v>
      </c>
      <c r="E423" s="5">
        <v>31</v>
      </c>
      <c r="F423" s="5" t="s">
        <v>39</v>
      </c>
      <c r="G423" s="5" t="s">
        <v>4</v>
      </c>
      <c r="H423" s="5" t="s">
        <v>315</v>
      </c>
      <c r="I423" s="5" t="s">
        <v>315</v>
      </c>
      <c r="J423" s="5">
        <v>12</v>
      </c>
      <c r="K423" s="5">
        <v>10</v>
      </c>
      <c r="L423" s="5">
        <v>11</v>
      </c>
      <c r="M423" s="5">
        <v>0.92</v>
      </c>
      <c r="N423" s="5">
        <v>14.72</v>
      </c>
      <c r="O423" s="5">
        <v>11</v>
      </c>
      <c r="P423" s="5">
        <v>0.92</v>
      </c>
      <c r="Q423" s="5">
        <v>14.72</v>
      </c>
      <c r="R423" s="5">
        <v>7</v>
      </c>
      <c r="S423" s="5">
        <v>8.6666666699999997</v>
      </c>
      <c r="T423" s="5">
        <v>8.8000000000000007</v>
      </c>
      <c r="U423" s="5">
        <v>8.8000000000000007</v>
      </c>
      <c r="V423" s="5">
        <v>11</v>
      </c>
      <c r="W423" s="5">
        <v>11</v>
      </c>
      <c r="X423" s="5">
        <v>1</v>
      </c>
      <c r="Y423" t="str">
        <f t="shared" si="7"/>
        <v>2019-R.Tannehill</v>
      </c>
    </row>
    <row r="424" spans="1:25" x14ac:dyDescent="0.2">
      <c r="A424" s="5">
        <v>8713</v>
      </c>
      <c r="B424" s="5">
        <v>2018</v>
      </c>
      <c r="C424" s="5" t="s">
        <v>97</v>
      </c>
      <c r="D424" s="5" t="s">
        <v>321</v>
      </c>
      <c r="E424" s="5">
        <v>29</v>
      </c>
      <c r="F424" s="5" t="s">
        <v>39</v>
      </c>
      <c r="G424" s="5" t="s">
        <v>4</v>
      </c>
      <c r="H424" s="5" t="s">
        <v>315</v>
      </c>
      <c r="I424" s="5" t="s">
        <v>315</v>
      </c>
      <c r="J424" s="5">
        <v>8</v>
      </c>
      <c r="K424" s="5">
        <v>3</v>
      </c>
      <c r="L424" s="5">
        <v>2</v>
      </c>
      <c r="M424" s="5">
        <v>0.25</v>
      </c>
      <c r="N424" s="5">
        <v>4</v>
      </c>
      <c r="O424" s="5">
        <v>2</v>
      </c>
      <c r="P424" s="5">
        <v>0.25</v>
      </c>
      <c r="Q424" s="5">
        <v>4</v>
      </c>
      <c r="R424" s="5">
        <v>8</v>
      </c>
      <c r="S424" s="5">
        <v>2.3333333299999999</v>
      </c>
      <c r="T424" s="5">
        <v>6.4</v>
      </c>
      <c r="U424" s="5">
        <v>6.4</v>
      </c>
      <c r="V424" s="5">
        <v>5</v>
      </c>
      <c r="W424" s="5">
        <v>5</v>
      </c>
      <c r="X424" s="5"/>
      <c r="Y424" t="str">
        <f t="shared" si="7"/>
        <v>2018-B.Gabbert</v>
      </c>
    </row>
    <row r="425" spans="1:25" x14ac:dyDescent="0.2">
      <c r="A425" s="5">
        <v>5574</v>
      </c>
      <c r="B425" s="5">
        <v>2018</v>
      </c>
      <c r="C425" s="5" t="s">
        <v>93</v>
      </c>
      <c r="D425" s="5" t="s">
        <v>435</v>
      </c>
      <c r="E425" s="5">
        <v>25</v>
      </c>
      <c r="F425" s="5" t="s">
        <v>39</v>
      </c>
      <c r="G425" s="5" t="s">
        <v>4</v>
      </c>
      <c r="H425" s="5" t="s">
        <v>315</v>
      </c>
      <c r="I425" s="5" t="s">
        <v>315</v>
      </c>
      <c r="J425" s="5">
        <v>14</v>
      </c>
      <c r="K425" s="5">
        <v>13</v>
      </c>
      <c r="L425" s="5">
        <v>9</v>
      </c>
      <c r="M425" s="5">
        <v>0.64</v>
      </c>
      <c r="N425" s="5">
        <v>10.24</v>
      </c>
      <c r="O425" s="5">
        <v>9</v>
      </c>
      <c r="P425" s="5">
        <v>0.64</v>
      </c>
      <c r="Q425" s="5">
        <v>10.24</v>
      </c>
      <c r="R425" s="5">
        <v>4</v>
      </c>
      <c r="S425" s="5">
        <v>11.3333333</v>
      </c>
      <c r="T425" s="5">
        <v>12.8</v>
      </c>
      <c r="U425" s="5">
        <v>12.8</v>
      </c>
      <c r="V425" s="5">
        <v>15</v>
      </c>
      <c r="W425" s="5">
        <v>15</v>
      </c>
      <c r="X425" s="5">
        <v>1</v>
      </c>
      <c r="Y425" t="str">
        <f t="shared" si="7"/>
        <v>2018-M.Mariota</v>
      </c>
    </row>
    <row r="426" spans="1:25" x14ac:dyDescent="0.2">
      <c r="A426" s="5">
        <v>5575</v>
      </c>
      <c r="B426" s="5">
        <v>2017</v>
      </c>
      <c r="C426" s="5" t="s">
        <v>93</v>
      </c>
      <c r="D426" s="5" t="s">
        <v>435</v>
      </c>
      <c r="E426" s="5">
        <v>24</v>
      </c>
      <c r="F426" s="5" t="s">
        <v>39</v>
      </c>
      <c r="G426" s="5" t="s">
        <v>4</v>
      </c>
      <c r="H426" s="5" t="s">
        <v>315</v>
      </c>
      <c r="I426" s="5" t="s">
        <v>315</v>
      </c>
      <c r="J426" s="5">
        <v>15</v>
      </c>
      <c r="K426" s="5">
        <v>15</v>
      </c>
      <c r="L426" s="5">
        <v>12</v>
      </c>
      <c r="M426" s="5">
        <v>0.8</v>
      </c>
      <c r="N426" s="5">
        <v>12.8</v>
      </c>
      <c r="O426" s="5">
        <v>12</v>
      </c>
      <c r="P426" s="5">
        <v>0.8</v>
      </c>
      <c r="Q426" s="5">
        <v>12.8</v>
      </c>
      <c r="R426" s="5">
        <v>3</v>
      </c>
      <c r="S426" s="5">
        <v>11</v>
      </c>
      <c r="T426" s="5">
        <v>13.92</v>
      </c>
      <c r="U426" s="5">
        <v>13.92</v>
      </c>
      <c r="V426" s="5">
        <v>15</v>
      </c>
      <c r="W426" s="5">
        <v>15</v>
      </c>
      <c r="X426" s="5">
        <v>1</v>
      </c>
      <c r="Y426" t="str">
        <f t="shared" si="7"/>
        <v>2017-M.Mariota</v>
      </c>
    </row>
    <row r="427" spans="1:25" x14ac:dyDescent="0.2">
      <c r="A427" s="5">
        <v>12040</v>
      </c>
      <c r="B427" s="5">
        <v>2017</v>
      </c>
      <c r="C427" s="5" t="s">
        <v>144</v>
      </c>
      <c r="D427" s="5" t="s">
        <v>396</v>
      </c>
      <c r="E427" s="5">
        <v>35</v>
      </c>
      <c r="F427" s="5" t="s">
        <v>39</v>
      </c>
      <c r="G427" s="5" t="s">
        <v>4</v>
      </c>
      <c r="H427" s="5" t="s">
        <v>315</v>
      </c>
      <c r="I427" s="5" t="s">
        <v>315</v>
      </c>
      <c r="J427" s="5">
        <v>2</v>
      </c>
      <c r="K427" s="5">
        <v>1</v>
      </c>
      <c r="L427" s="5">
        <v>0</v>
      </c>
      <c r="M427" s="5">
        <v>0</v>
      </c>
      <c r="N427" s="5">
        <v>0</v>
      </c>
      <c r="O427" s="5">
        <v>0</v>
      </c>
      <c r="P427" s="5">
        <v>0</v>
      </c>
      <c r="Q427" s="5">
        <v>0</v>
      </c>
      <c r="R427" s="5">
        <v>12</v>
      </c>
      <c r="S427" s="5">
        <v>0.33333332999999998</v>
      </c>
      <c r="T427" s="5">
        <v>4</v>
      </c>
      <c r="U427" s="5">
        <v>4</v>
      </c>
      <c r="V427" s="5">
        <v>4</v>
      </c>
      <c r="W427" s="5">
        <v>1</v>
      </c>
      <c r="X427" s="5"/>
      <c r="Y427" t="str">
        <f t="shared" si="7"/>
        <v>2017-M.Cassel</v>
      </c>
    </row>
    <row r="428" spans="1:25" x14ac:dyDescent="0.2">
      <c r="A428" s="5">
        <v>5576</v>
      </c>
      <c r="B428" s="5">
        <v>2016</v>
      </c>
      <c r="C428" s="5" t="s">
        <v>93</v>
      </c>
      <c r="D428" s="5" t="s">
        <v>435</v>
      </c>
      <c r="E428" s="5">
        <v>23</v>
      </c>
      <c r="F428" s="5" t="s">
        <v>39</v>
      </c>
      <c r="G428" s="5" t="s">
        <v>4</v>
      </c>
      <c r="H428" s="5" t="s">
        <v>315</v>
      </c>
      <c r="I428" s="5" t="s">
        <v>315</v>
      </c>
      <c r="J428" s="5">
        <v>15</v>
      </c>
      <c r="K428" s="5">
        <v>15</v>
      </c>
      <c r="L428" s="5">
        <v>13</v>
      </c>
      <c r="M428" s="5">
        <v>0.87</v>
      </c>
      <c r="N428" s="5">
        <v>13.92</v>
      </c>
      <c r="O428" s="5">
        <v>13</v>
      </c>
      <c r="P428" s="5">
        <v>0.87</v>
      </c>
      <c r="Q428" s="5">
        <v>13.92</v>
      </c>
      <c r="R428" s="5">
        <v>2</v>
      </c>
      <c r="S428" s="5">
        <v>9</v>
      </c>
      <c r="T428" s="5">
        <v>12</v>
      </c>
      <c r="U428" s="5">
        <v>12</v>
      </c>
      <c r="V428" s="5">
        <v>12</v>
      </c>
      <c r="W428" s="5">
        <v>12</v>
      </c>
      <c r="X428" s="5">
        <v>1</v>
      </c>
      <c r="Y428" t="str">
        <f t="shared" si="7"/>
        <v>2016-M.Mariota</v>
      </c>
    </row>
    <row r="429" spans="1:25" x14ac:dyDescent="0.2">
      <c r="A429" s="5">
        <v>12041</v>
      </c>
      <c r="B429" s="5">
        <v>2016</v>
      </c>
      <c r="C429" s="5" t="s">
        <v>144</v>
      </c>
      <c r="D429" s="5" t="s">
        <v>396</v>
      </c>
      <c r="E429" s="5">
        <v>34</v>
      </c>
      <c r="F429" s="5" t="s">
        <v>39</v>
      </c>
      <c r="G429" s="5" t="s">
        <v>4</v>
      </c>
      <c r="H429" s="5" t="s">
        <v>315</v>
      </c>
      <c r="I429" s="5" t="s">
        <v>315</v>
      </c>
      <c r="J429" s="5">
        <v>4</v>
      </c>
      <c r="K429" s="5">
        <v>1</v>
      </c>
      <c r="L429" s="5">
        <v>1</v>
      </c>
      <c r="M429" s="5">
        <v>0.25</v>
      </c>
      <c r="N429" s="5">
        <v>4</v>
      </c>
      <c r="O429" s="5">
        <v>1</v>
      </c>
      <c r="P429" s="5">
        <v>0.25</v>
      </c>
      <c r="Q429" s="5">
        <v>4</v>
      </c>
      <c r="R429" s="5">
        <v>11</v>
      </c>
      <c r="S429" s="5">
        <v>0.33333332999999998</v>
      </c>
      <c r="T429" s="5">
        <v>0</v>
      </c>
      <c r="U429" s="5">
        <v>0</v>
      </c>
      <c r="V429" s="5">
        <v>8</v>
      </c>
      <c r="W429" s="5">
        <v>7</v>
      </c>
      <c r="X429" s="5"/>
      <c r="Y429" t="str">
        <f t="shared" si="7"/>
        <v>2016-M.Cassel</v>
      </c>
    </row>
    <row r="430" spans="1:25" x14ac:dyDescent="0.2">
      <c r="A430" s="5">
        <v>10694</v>
      </c>
      <c r="B430" s="5">
        <v>2015</v>
      </c>
      <c r="C430" s="5" t="s">
        <v>264</v>
      </c>
      <c r="D430" s="5" t="s">
        <v>456</v>
      </c>
      <c r="E430" s="5">
        <v>28</v>
      </c>
      <c r="F430" s="5" t="s">
        <v>39</v>
      </c>
      <c r="G430" s="5" t="s">
        <v>4</v>
      </c>
      <c r="H430" s="5" t="s">
        <v>315</v>
      </c>
      <c r="I430" s="5" t="s">
        <v>315</v>
      </c>
      <c r="J430" s="5">
        <v>1</v>
      </c>
      <c r="K430" s="5">
        <v>0</v>
      </c>
      <c r="L430" s="5">
        <v>0</v>
      </c>
      <c r="M430" s="5">
        <v>0</v>
      </c>
      <c r="N430" s="5">
        <v>0</v>
      </c>
      <c r="O430" s="5">
        <v>0</v>
      </c>
      <c r="P430" s="5">
        <v>0</v>
      </c>
      <c r="Q430" s="5">
        <v>0</v>
      </c>
      <c r="R430" s="5">
        <v>2</v>
      </c>
      <c r="S430" s="5">
        <v>0</v>
      </c>
      <c r="T430" s="5">
        <v>0</v>
      </c>
      <c r="U430" s="5">
        <v>0</v>
      </c>
      <c r="V430" s="5">
        <v>0</v>
      </c>
      <c r="W430" s="5">
        <v>0</v>
      </c>
      <c r="X430" s="5"/>
      <c r="Y430" t="str">
        <f t="shared" si="7"/>
        <v>2015-A.Tanney</v>
      </c>
    </row>
    <row r="431" spans="1:25" x14ac:dyDescent="0.2">
      <c r="A431" s="5">
        <v>5577</v>
      </c>
      <c r="B431" s="5">
        <v>2015</v>
      </c>
      <c r="C431" s="5" t="s">
        <v>93</v>
      </c>
      <c r="D431" s="5" t="s">
        <v>435</v>
      </c>
      <c r="E431" s="5">
        <v>22</v>
      </c>
      <c r="F431" s="5" t="s">
        <v>39</v>
      </c>
      <c r="G431" s="5" t="s">
        <v>4</v>
      </c>
      <c r="H431" s="5" t="s">
        <v>315</v>
      </c>
      <c r="I431" s="5" t="s">
        <v>315</v>
      </c>
      <c r="J431" s="5">
        <v>12</v>
      </c>
      <c r="K431" s="5">
        <v>12</v>
      </c>
      <c r="L431" s="5">
        <v>9</v>
      </c>
      <c r="M431" s="5">
        <v>0.75</v>
      </c>
      <c r="N431" s="5">
        <v>12</v>
      </c>
      <c r="O431" s="5">
        <v>9</v>
      </c>
      <c r="P431" s="5">
        <v>0.75</v>
      </c>
      <c r="Q431" s="5">
        <v>12</v>
      </c>
      <c r="R431" s="5">
        <v>1</v>
      </c>
      <c r="S431" s="5">
        <v>9</v>
      </c>
      <c r="T431" s="5">
        <v>0</v>
      </c>
      <c r="U431" s="5">
        <v>0</v>
      </c>
      <c r="V431" s="5">
        <v>0</v>
      </c>
      <c r="W431" s="5">
        <v>0</v>
      </c>
      <c r="X431" s="5">
        <v>1</v>
      </c>
      <c r="Y431" t="str">
        <f t="shared" si="7"/>
        <v>2015-M.Mariota</v>
      </c>
    </row>
    <row r="432" spans="1:25" x14ac:dyDescent="0.2">
      <c r="A432" s="5">
        <v>19401</v>
      </c>
      <c r="B432" s="5">
        <v>2015</v>
      </c>
      <c r="C432" s="5" t="s">
        <v>145</v>
      </c>
      <c r="D432" s="5" t="s">
        <v>482</v>
      </c>
      <c r="E432" s="5">
        <v>24</v>
      </c>
      <c r="F432" s="5" t="s">
        <v>39</v>
      </c>
      <c r="G432" s="5" t="s">
        <v>4</v>
      </c>
      <c r="H432" s="5" t="s">
        <v>315</v>
      </c>
      <c r="I432" s="5" t="s">
        <v>315</v>
      </c>
      <c r="J432" s="5">
        <v>7</v>
      </c>
      <c r="K432" s="5">
        <v>4</v>
      </c>
      <c r="L432" s="5">
        <v>-2</v>
      </c>
      <c r="M432" s="5">
        <v>-0.28999999999999998</v>
      </c>
      <c r="N432" s="5">
        <v>-4.6399999999999997</v>
      </c>
      <c r="O432" s="5">
        <v>-2</v>
      </c>
      <c r="P432" s="5">
        <v>-0.28999999999999998</v>
      </c>
      <c r="Q432" s="5">
        <v>-4.6399999999999997</v>
      </c>
      <c r="R432" s="5">
        <v>2</v>
      </c>
      <c r="S432" s="5">
        <v>3</v>
      </c>
      <c r="T432" s="5">
        <v>6.88</v>
      </c>
      <c r="U432" s="5">
        <v>6.88</v>
      </c>
      <c r="V432" s="5">
        <v>7</v>
      </c>
      <c r="W432" s="5">
        <v>6</v>
      </c>
      <c r="X432" s="5"/>
      <c r="Y432" t="str">
        <f t="shared" si="7"/>
        <v>2015-Z.Mettenberger</v>
      </c>
    </row>
    <row r="433" spans="1:25" x14ac:dyDescent="0.2">
      <c r="A433" s="5">
        <v>9143</v>
      </c>
      <c r="B433" s="5">
        <v>2020</v>
      </c>
      <c r="C433" s="5" t="s">
        <v>67</v>
      </c>
      <c r="D433" s="5" t="s">
        <v>424</v>
      </c>
      <c r="E433" s="5">
        <v>36</v>
      </c>
      <c r="F433" s="5" t="s">
        <v>483</v>
      </c>
      <c r="G433" s="5" t="s">
        <v>4</v>
      </c>
      <c r="H433" s="5" t="s">
        <v>315</v>
      </c>
      <c r="I433" s="5" t="s">
        <v>315</v>
      </c>
      <c r="J433" s="5">
        <v>8</v>
      </c>
      <c r="K433" s="5">
        <v>6</v>
      </c>
      <c r="L433" s="5">
        <v>0</v>
      </c>
      <c r="M433" s="5">
        <v>0</v>
      </c>
      <c r="N433" s="5">
        <v>0</v>
      </c>
      <c r="O433" s="5">
        <v>0</v>
      </c>
      <c r="P433" s="5">
        <v>0</v>
      </c>
      <c r="Q433" s="5">
        <v>0</v>
      </c>
      <c r="R433" s="5">
        <v>14</v>
      </c>
      <c r="S433" s="5">
        <v>11.6666667</v>
      </c>
      <c r="T433" s="5">
        <v>9.6</v>
      </c>
      <c r="U433" s="5">
        <v>9.6</v>
      </c>
      <c r="V433" s="5">
        <v>10</v>
      </c>
      <c r="W433" s="5">
        <v>10</v>
      </c>
      <c r="X433" s="5"/>
      <c r="Y433" t="str">
        <f t="shared" si="7"/>
        <v>2020-A.Smith</v>
      </c>
    </row>
    <row r="434" spans="1:25" x14ac:dyDescent="0.2">
      <c r="A434" s="5">
        <v>9161</v>
      </c>
      <c r="B434" s="5">
        <v>2020</v>
      </c>
      <c r="C434" s="5" t="s">
        <v>69</v>
      </c>
      <c r="D434" s="5" t="s">
        <v>484</v>
      </c>
      <c r="E434" s="5">
        <v>23</v>
      </c>
      <c r="F434" s="5" t="s">
        <v>483</v>
      </c>
      <c r="G434" s="5" t="s">
        <v>4</v>
      </c>
      <c r="H434" s="5" t="s">
        <v>315</v>
      </c>
      <c r="I434" s="5" t="s">
        <v>315</v>
      </c>
      <c r="J434" s="5">
        <v>7</v>
      </c>
      <c r="K434" s="5">
        <v>6</v>
      </c>
      <c r="L434" s="5">
        <v>0</v>
      </c>
      <c r="M434" s="5">
        <v>0</v>
      </c>
      <c r="N434" s="5">
        <v>0</v>
      </c>
      <c r="O434" s="5">
        <v>0</v>
      </c>
      <c r="P434" s="5">
        <v>0</v>
      </c>
      <c r="Q434" s="5">
        <v>0</v>
      </c>
      <c r="R434" s="5">
        <v>2</v>
      </c>
      <c r="S434" s="5">
        <v>3</v>
      </c>
      <c r="T434" s="5">
        <v>5.28</v>
      </c>
      <c r="U434" s="5">
        <v>5.28</v>
      </c>
      <c r="V434" s="5">
        <v>9</v>
      </c>
      <c r="W434" s="5">
        <v>7</v>
      </c>
      <c r="X434" s="5"/>
      <c r="Y434" t="str">
        <f t="shared" si="7"/>
        <v>2020-D.Haskins</v>
      </c>
    </row>
    <row r="435" spans="1:25" x14ac:dyDescent="0.2">
      <c r="A435" s="5">
        <v>9182</v>
      </c>
      <c r="B435" s="5">
        <v>2020</v>
      </c>
      <c r="C435" s="5" t="s">
        <v>79</v>
      </c>
      <c r="D435" s="5" t="s">
        <v>349</v>
      </c>
      <c r="E435" s="5">
        <v>24</v>
      </c>
      <c r="F435" s="5" t="s">
        <v>483</v>
      </c>
      <c r="G435" s="5" t="s">
        <v>4</v>
      </c>
      <c r="H435" s="5" t="s">
        <v>315</v>
      </c>
      <c r="I435" s="5" t="s">
        <v>315</v>
      </c>
      <c r="J435" s="5">
        <v>4</v>
      </c>
      <c r="K435" s="5">
        <v>4</v>
      </c>
      <c r="L435" s="5">
        <v>1</v>
      </c>
      <c r="M435" s="5">
        <v>0.25</v>
      </c>
      <c r="N435" s="5">
        <v>4</v>
      </c>
      <c r="O435" s="5">
        <v>1</v>
      </c>
      <c r="P435" s="5">
        <v>0.25</v>
      </c>
      <c r="Q435" s="5">
        <v>4</v>
      </c>
      <c r="R435" s="5">
        <v>3</v>
      </c>
      <c r="S435" s="5">
        <v>4</v>
      </c>
      <c r="T435" s="5">
        <v>8.64</v>
      </c>
      <c r="U435" s="5">
        <v>8.64</v>
      </c>
      <c r="V435" s="5">
        <v>13</v>
      </c>
      <c r="W435" s="5">
        <v>12</v>
      </c>
      <c r="X435" s="5"/>
      <c r="Y435" t="str">
        <f t="shared" si="7"/>
        <v>2020-K.Allen</v>
      </c>
    </row>
    <row r="436" spans="1:25" x14ac:dyDescent="0.2">
      <c r="A436" s="5">
        <v>9201</v>
      </c>
      <c r="B436" s="5">
        <v>2020</v>
      </c>
      <c r="C436" s="5" t="s">
        <v>95</v>
      </c>
      <c r="D436" s="5" t="s">
        <v>352</v>
      </c>
      <c r="E436" s="5">
        <v>27</v>
      </c>
      <c r="F436" s="5" t="s">
        <v>483</v>
      </c>
      <c r="G436" s="5" t="s">
        <v>4</v>
      </c>
      <c r="H436" s="5" t="s">
        <v>315</v>
      </c>
      <c r="I436" s="5" t="s">
        <v>315</v>
      </c>
      <c r="J436" s="5">
        <v>1</v>
      </c>
      <c r="K436" s="5">
        <v>0</v>
      </c>
      <c r="L436" s="5">
        <v>0</v>
      </c>
      <c r="M436" s="5">
        <v>0</v>
      </c>
      <c r="N436" s="5">
        <v>0</v>
      </c>
      <c r="O436" s="5">
        <v>0</v>
      </c>
      <c r="P436" s="5">
        <v>0</v>
      </c>
      <c r="Q436" s="5">
        <v>0</v>
      </c>
      <c r="R436" s="5">
        <v>3</v>
      </c>
      <c r="S436" s="5">
        <v>0.5</v>
      </c>
      <c r="T436" s="5">
        <v>2.72</v>
      </c>
      <c r="U436" s="5">
        <v>2.72</v>
      </c>
      <c r="V436" s="5">
        <v>6</v>
      </c>
      <c r="W436" s="5">
        <v>1</v>
      </c>
      <c r="X436" s="5"/>
      <c r="Y436" t="str">
        <f t="shared" si="7"/>
        <v>2020-T.Heinicke</v>
      </c>
    </row>
    <row r="437" spans="1:25" x14ac:dyDescent="0.2">
      <c r="A437" s="5">
        <v>2456</v>
      </c>
      <c r="B437" s="5">
        <v>2019</v>
      </c>
      <c r="C437" s="5" t="s">
        <v>105</v>
      </c>
      <c r="D437" s="5" t="s">
        <v>372</v>
      </c>
      <c r="E437" s="5">
        <v>31</v>
      </c>
      <c r="F437" s="5" t="s">
        <v>483</v>
      </c>
      <c r="G437" s="5" t="s">
        <v>4</v>
      </c>
      <c r="H437" s="5" t="s">
        <v>315</v>
      </c>
      <c r="I437" s="5" t="s">
        <v>315</v>
      </c>
      <c r="J437" s="5">
        <v>10</v>
      </c>
      <c r="K437" s="5">
        <v>8</v>
      </c>
      <c r="L437" s="5">
        <v>4</v>
      </c>
      <c r="M437" s="5">
        <v>0.4</v>
      </c>
      <c r="N437" s="5">
        <v>6.4</v>
      </c>
      <c r="O437" s="5">
        <v>4</v>
      </c>
      <c r="P437" s="5">
        <v>0.4</v>
      </c>
      <c r="Q437" s="5">
        <v>6.4</v>
      </c>
      <c r="R437" s="5">
        <v>7</v>
      </c>
      <c r="S437" s="5">
        <v>9</v>
      </c>
      <c r="T437" s="5">
        <v>8.9600000000000009</v>
      </c>
      <c r="U437" s="5">
        <v>8.9600000000000009</v>
      </c>
      <c r="V437" s="5">
        <v>16</v>
      </c>
      <c r="W437" s="5">
        <v>16</v>
      </c>
      <c r="X437" s="5"/>
      <c r="Y437" t="str">
        <f t="shared" si="7"/>
        <v>2019-C.Keenum</v>
      </c>
    </row>
    <row r="438" spans="1:25" x14ac:dyDescent="0.2">
      <c r="A438" s="5">
        <v>6912</v>
      </c>
      <c r="B438" s="5">
        <v>2019</v>
      </c>
      <c r="C438" s="5" t="s">
        <v>81</v>
      </c>
      <c r="D438" s="5" t="s">
        <v>454</v>
      </c>
      <c r="E438" s="5">
        <v>33</v>
      </c>
      <c r="F438" s="5" t="s">
        <v>483</v>
      </c>
      <c r="G438" s="5" t="s">
        <v>358</v>
      </c>
      <c r="H438" s="5" t="s">
        <v>315</v>
      </c>
      <c r="I438" s="5" t="s">
        <v>315</v>
      </c>
      <c r="J438" s="5">
        <v>1</v>
      </c>
      <c r="K438" s="5">
        <v>1</v>
      </c>
      <c r="L438" s="5">
        <v>0</v>
      </c>
      <c r="M438" s="5">
        <v>0</v>
      </c>
      <c r="N438" s="5">
        <v>0</v>
      </c>
      <c r="O438" s="5">
        <v>0</v>
      </c>
      <c r="P438" s="5">
        <v>0</v>
      </c>
      <c r="Q438" s="5">
        <v>0</v>
      </c>
      <c r="R438" s="5">
        <v>9</v>
      </c>
      <c r="S438" s="5">
        <v>0.33333332999999998</v>
      </c>
      <c r="T438" s="5">
        <v>5.28</v>
      </c>
      <c r="U438" s="5">
        <v>5.28</v>
      </c>
      <c r="V438" s="5">
        <v>3</v>
      </c>
      <c r="W438" s="5">
        <v>2</v>
      </c>
      <c r="X438" s="5"/>
      <c r="Y438" t="str">
        <f t="shared" si="7"/>
        <v>2019-C.McCoy</v>
      </c>
    </row>
    <row r="439" spans="1:25" x14ac:dyDescent="0.2">
      <c r="A439" s="5">
        <v>9219</v>
      </c>
      <c r="B439" s="5">
        <v>2019</v>
      </c>
      <c r="C439" s="5" t="s">
        <v>69</v>
      </c>
      <c r="D439" s="5" t="s">
        <v>484</v>
      </c>
      <c r="E439" s="5">
        <v>22</v>
      </c>
      <c r="F439" s="5" t="s">
        <v>483</v>
      </c>
      <c r="G439" s="5" t="s">
        <v>4</v>
      </c>
      <c r="H439" s="5" t="s">
        <v>315</v>
      </c>
      <c r="I439" s="5" t="s">
        <v>315</v>
      </c>
      <c r="J439" s="5">
        <v>9</v>
      </c>
      <c r="K439" s="5">
        <v>7</v>
      </c>
      <c r="L439" s="5">
        <v>3</v>
      </c>
      <c r="M439" s="5">
        <v>0.33</v>
      </c>
      <c r="N439" s="5">
        <v>5.28</v>
      </c>
      <c r="O439" s="5">
        <v>3</v>
      </c>
      <c r="P439" s="5">
        <v>0.33</v>
      </c>
      <c r="Q439" s="5">
        <v>5.28</v>
      </c>
      <c r="R439" s="5">
        <v>1</v>
      </c>
      <c r="S439" s="5">
        <v>3</v>
      </c>
      <c r="T439" s="5">
        <v>0</v>
      </c>
      <c r="U439" s="5">
        <v>0</v>
      </c>
      <c r="V439" s="5">
        <v>0</v>
      </c>
      <c r="W439" s="5">
        <v>0</v>
      </c>
      <c r="X439" s="5"/>
      <c r="Y439" t="str">
        <f t="shared" si="7"/>
        <v>2019-D.Haskins</v>
      </c>
    </row>
    <row r="440" spans="1:25" x14ac:dyDescent="0.2">
      <c r="A440" s="5">
        <v>9243</v>
      </c>
      <c r="B440" s="5">
        <v>2018</v>
      </c>
      <c r="C440" s="5" t="s">
        <v>67</v>
      </c>
      <c r="D440" s="5" t="s">
        <v>424</v>
      </c>
      <c r="E440" s="5">
        <v>34</v>
      </c>
      <c r="F440" s="5" t="s">
        <v>483</v>
      </c>
      <c r="G440" s="5" t="s">
        <v>4</v>
      </c>
      <c r="H440" s="5" t="s">
        <v>315</v>
      </c>
      <c r="I440" s="5" t="s">
        <v>315</v>
      </c>
      <c r="J440" s="5">
        <v>10</v>
      </c>
      <c r="K440" s="5">
        <v>10</v>
      </c>
      <c r="L440" s="5">
        <v>6</v>
      </c>
      <c r="M440" s="5">
        <v>0.6</v>
      </c>
      <c r="N440" s="5">
        <v>9.6</v>
      </c>
      <c r="O440" s="5">
        <v>6</v>
      </c>
      <c r="P440" s="5">
        <v>0.6</v>
      </c>
      <c r="Q440" s="5">
        <v>9.6</v>
      </c>
      <c r="R440" s="5">
        <v>13</v>
      </c>
      <c r="S440" s="5">
        <v>15</v>
      </c>
      <c r="T440" s="5">
        <v>18.079999999999998</v>
      </c>
      <c r="U440" s="5">
        <v>18.079999999999998</v>
      </c>
      <c r="V440" s="5">
        <v>15</v>
      </c>
      <c r="W440" s="5">
        <v>15</v>
      </c>
      <c r="X440" s="5"/>
      <c r="Y440" t="str">
        <f t="shared" si="7"/>
        <v>2018-A.Smith</v>
      </c>
    </row>
    <row r="441" spans="1:25" x14ac:dyDescent="0.2">
      <c r="A441" s="5">
        <v>6913</v>
      </c>
      <c r="B441" s="5">
        <v>2018</v>
      </c>
      <c r="C441" s="5" t="s">
        <v>81</v>
      </c>
      <c r="D441" s="5" t="s">
        <v>454</v>
      </c>
      <c r="E441" s="5">
        <v>32</v>
      </c>
      <c r="F441" s="5" t="s">
        <v>483</v>
      </c>
      <c r="G441" s="5" t="s">
        <v>4</v>
      </c>
      <c r="H441" s="5" t="s">
        <v>315</v>
      </c>
      <c r="I441" s="5" t="s">
        <v>315</v>
      </c>
      <c r="J441" s="5">
        <v>3</v>
      </c>
      <c r="K441" s="5">
        <v>2</v>
      </c>
      <c r="L441" s="5">
        <v>1</v>
      </c>
      <c r="M441" s="5">
        <v>0.33</v>
      </c>
      <c r="N441" s="5">
        <v>5.28</v>
      </c>
      <c r="O441" s="5">
        <v>1</v>
      </c>
      <c r="P441" s="5">
        <v>0.33</v>
      </c>
      <c r="Q441" s="5">
        <v>5.28</v>
      </c>
      <c r="R441" s="5">
        <v>8</v>
      </c>
      <c r="S441" s="5">
        <v>1</v>
      </c>
      <c r="T441" s="5">
        <v>0</v>
      </c>
      <c r="U441" s="5">
        <v>0</v>
      </c>
      <c r="V441" s="5">
        <v>1</v>
      </c>
      <c r="W441" s="5">
        <v>0</v>
      </c>
      <c r="X441" s="5"/>
      <c r="Y441" t="str">
        <f t="shared" si="7"/>
        <v>2018-C.McCoy</v>
      </c>
    </row>
    <row r="442" spans="1:25" x14ac:dyDescent="0.2">
      <c r="A442" s="5">
        <v>13318</v>
      </c>
      <c r="B442" s="5">
        <v>2018</v>
      </c>
      <c r="C442" s="5" t="s">
        <v>126</v>
      </c>
      <c r="D442" s="5" t="s">
        <v>485</v>
      </c>
      <c r="E442" s="5">
        <v>32</v>
      </c>
      <c r="F442" s="5" t="s">
        <v>483</v>
      </c>
      <c r="G442" s="5" t="s">
        <v>4</v>
      </c>
      <c r="H442" s="5" t="s">
        <v>315</v>
      </c>
      <c r="I442" s="5" t="s">
        <v>315</v>
      </c>
      <c r="J442" s="5">
        <v>4</v>
      </c>
      <c r="K442" s="5">
        <v>3</v>
      </c>
      <c r="L442" s="5">
        <v>2</v>
      </c>
      <c r="M442" s="5">
        <v>0.5</v>
      </c>
      <c r="N442" s="5">
        <v>8</v>
      </c>
      <c r="O442" s="5">
        <v>2</v>
      </c>
      <c r="P442" s="5">
        <v>0.5</v>
      </c>
      <c r="Q442" s="5">
        <v>8</v>
      </c>
      <c r="R442" s="5">
        <v>6</v>
      </c>
      <c r="S442" s="5">
        <v>0.33333332999999998</v>
      </c>
      <c r="T442" s="5">
        <v>0</v>
      </c>
      <c r="U442" s="5">
        <v>0</v>
      </c>
      <c r="V442" s="5">
        <v>2</v>
      </c>
      <c r="W442" s="5">
        <v>0</v>
      </c>
      <c r="X442" s="5"/>
      <c r="Y442" t="str">
        <f t="shared" si="7"/>
        <v>2018-J.Johnson</v>
      </c>
    </row>
    <row r="443" spans="1:25" x14ac:dyDescent="0.2">
      <c r="A443" s="5">
        <v>13322</v>
      </c>
      <c r="B443" s="5">
        <v>2018</v>
      </c>
      <c r="C443" s="5" t="s">
        <v>150</v>
      </c>
      <c r="D443" s="5" t="s">
        <v>383</v>
      </c>
      <c r="E443" s="5">
        <v>32</v>
      </c>
      <c r="F443" s="5" t="s">
        <v>483</v>
      </c>
      <c r="G443" s="5" t="s">
        <v>4</v>
      </c>
      <c r="H443" s="5" t="s">
        <v>315</v>
      </c>
      <c r="I443" s="5" t="s">
        <v>315</v>
      </c>
      <c r="J443" s="5">
        <v>2</v>
      </c>
      <c r="K443" s="5">
        <v>1</v>
      </c>
      <c r="L443" s="5">
        <v>0</v>
      </c>
      <c r="M443" s="5">
        <v>0</v>
      </c>
      <c r="N443" s="5">
        <v>0</v>
      </c>
      <c r="O443" s="5">
        <v>0</v>
      </c>
      <c r="P443" s="5">
        <v>0</v>
      </c>
      <c r="Q443" s="5">
        <v>0</v>
      </c>
      <c r="R443" s="5">
        <v>8</v>
      </c>
      <c r="S443" s="5">
        <v>2.6666666700000001</v>
      </c>
      <c r="T443" s="5">
        <v>0</v>
      </c>
      <c r="U443" s="5">
        <v>0</v>
      </c>
      <c r="V443" s="5">
        <v>2</v>
      </c>
      <c r="W443" s="5">
        <v>0</v>
      </c>
      <c r="X443" s="5"/>
      <c r="Y443" t="str">
        <f t="shared" si="7"/>
        <v>2018-M.Sanchez</v>
      </c>
    </row>
    <row r="444" spans="1:25" x14ac:dyDescent="0.2">
      <c r="A444" s="5">
        <v>6914</v>
      </c>
      <c r="B444" s="5">
        <v>2017</v>
      </c>
      <c r="C444" s="5" t="s">
        <v>81</v>
      </c>
      <c r="D444" s="5" t="s">
        <v>454</v>
      </c>
      <c r="E444" s="5">
        <v>31</v>
      </c>
      <c r="F444" s="5" t="s">
        <v>483</v>
      </c>
      <c r="G444" s="5" t="s">
        <v>4</v>
      </c>
      <c r="H444" s="5" t="s">
        <v>315</v>
      </c>
      <c r="I444" s="5" t="s">
        <v>315</v>
      </c>
      <c r="J444" s="5">
        <v>1</v>
      </c>
      <c r="K444" s="5">
        <v>0</v>
      </c>
      <c r="L444" s="5">
        <v>0</v>
      </c>
      <c r="M444" s="5">
        <v>0</v>
      </c>
      <c r="N444" s="5">
        <v>0</v>
      </c>
      <c r="O444" s="5">
        <v>0</v>
      </c>
      <c r="P444" s="5">
        <v>0</v>
      </c>
      <c r="Q444" s="5">
        <v>0</v>
      </c>
      <c r="R444" s="5">
        <v>7</v>
      </c>
      <c r="S444" s="5">
        <v>1</v>
      </c>
      <c r="T444" s="5">
        <v>0</v>
      </c>
      <c r="U444" s="5">
        <v>0</v>
      </c>
      <c r="V444" s="5">
        <v>2</v>
      </c>
      <c r="W444" s="5">
        <v>0</v>
      </c>
      <c r="X444" s="5"/>
      <c r="Y444" t="str">
        <f t="shared" si="7"/>
        <v>2017-C.McCoy</v>
      </c>
    </row>
    <row r="445" spans="1:25" x14ac:dyDescent="0.2">
      <c r="A445" s="5">
        <v>6017</v>
      </c>
      <c r="B445" s="5">
        <v>2017</v>
      </c>
      <c r="C445" s="5" t="s">
        <v>26</v>
      </c>
      <c r="D445" s="5" t="s">
        <v>441</v>
      </c>
      <c r="E445" s="5">
        <v>29</v>
      </c>
      <c r="F445" s="5" t="s">
        <v>483</v>
      </c>
      <c r="G445" s="5" t="s">
        <v>4</v>
      </c>
      <c r="H445" s="5" t="s">
        <v>315</v>
      </c>
      <c r="I445" s="5" t="s">
        <v>315</v>
      </c>
      <c r="J445" s="5">
        <v>16</v>
      </c>
      <c r="K445" s="5">
        <v>16</v>
      </c>
      <c r="L445" s="5">
        <v>12</v>
      </c>
      <c r="M445" s="5">
        <v>0.75</v>
      </c>
      <c r="N445" s="5">
        <v>12</v>
      </c>
      <c r="O445" s="5">
        <v>12</v>
      </c>
      <c r="P445" s="5">
        <v>0.75</v>
      </c>
      <c r="Q445" s="5">
        <v>12</v>
      </c>
      <c r="R445" s="5">
        <v>6</v>
      </c>
      <c r="S445" s="5">
        <v>10.3333333</v>
      </c>
      <c r="T445" s="5">
        <v>15.04</v>
      </c>
      <c r="U445" s="5">
        <v>15.04</v>
      </c>
      <c r="V445" s="5">
        <v>16</v>
      </c>
      <c r="W445" s="5">
        <v>16</v>
      </c>
      <c r="X445" s="5"/>
      <c r="Y445" t="str">
        <f t="shared" si="7"/>
        <v>2017-K.Cousins</v>
      </c>
    </row>
    <row r="446" spans="1:25" x14ac:dyDescent="0.2">
      <c r="A446" s="5">
        <v>11650</v>
      </c>
      <c r="B446" s="5">
        <v>2017</v>
      </c>
      <c r="C446" s="5" t="s">
        <v>338</v>
      </c>
      <c r="D446" s="5" t="s">
        <v>339</v>
      </c>
      <c r="E446" s="5">
        <v>28</v>
      </c>
      <c r="F446" s="5" t="s">
        <v>483</v>
      </c>
      <c r="G446" s="5" t="s">
        <v>4</v>
      </c>
      <c r="H446" s="5" t="s">
        <v>315</v>
      </c>
      <c r="I446" s="5" t="s">
        <v>315</v>
      </c>
      <c r="J446" s="5">
        <v>9</v>
      </c>
      <c r="K446" s="5">
        <v>2</v>
      </c>
      <c r="L446" s="5">
        <v>2</v>
      </c>
      <c r="M446" s="5">
        <v>0.22</v>
      </c>
      <c r="N446" s="5">
        <v>3.52</v>
      </c>
      <c r="O446" s="5">
        <v>2</v>
      </c>
      <c r="P446" s="5">
        <v>0.22</v>
      </c>
      <c r="Q446" s="5">
        <v>3.52</v>
      </c>
      <c r="R446" s="5">
        <v>6</v>
      </c>
      <c r="S446" s="5">
        <v>4.3333333300000003</v>
      </c>
      <c r="T446" s="5">
        <v>6.08</v>
      </c>
      <c r="U446" s="5">
        <v>6.08</v>
      </c>
      <c r="V446" s="5">
        <v>16</v>
      </c>
      <c r="W446" s="5">
        <v>15</v>
      </c>
      <c r="X446" s="5"/>
      <c r="Y446" t="str">
        <f t="shared" si="7"/>
        <v>2017-T.Pryor</v>
      </c>
    </row>
    <row r="447" spans="1:25" x14ac:dyDescent="0.2">
      <c r="A447" s="5">
        <v>6018</v>
      </c>
      <c r="B447" s="5">
        <v>2016</v>
      </c>
      <c r="C447" s="5" t="s">
        <v>26</v>
      </c>
      <c r="D447" s="5" t="s">
        <v>441</v>
      </c>
      <c r="E447" s="5">
        <v>28</v>
      </c>
      <c r="F447" s="5" t="s">
        <v>483</v>
      </c>
      <c r="G447" s="5" t="s">
        <v>4</v>
      </c>
      <c r="H447" s="5" t="s">
        <v>315</v>
      </c>
      <c r="I447" s="5" t="s">
        <v>315</v>
      </c>
      <c r="J447" s="5">
        <v>16</v>
      </c>
      <c r="K447" s="5">
        <v>16</v>
      </c>
      <c r="L447" s="5">
        <v>15</v>
      </c>
      <c r="M447" s="5">
        <v>0.94</v>
      </c>
      <c r="N447" s="5">
        <v>15.04</v>
      </c>
      <c r="O447" s="5">
        <v>15</v>
      </c>
      <c r="P447" s="5">
        <v>0.94</v>
      </c>
      <c r="Q447" s="5">
        <v>15.04</v>
      </c>
      <c r="R447" s="5">
        <v>5</v>
      </c>
      <c r="S447" s="5">
        <v>4.6666666699999997</v>
      </c>
      <c r="T447" s="5">
        <v>12</v>
      </c>
      <c r="U447" s="5">
        <v>12</v>
      </c>
      <c r="V447" s="5">
        <v>16</v>
      </c>
      <c r="W447" s="5">
        <v>16</v>
      </c>
      <c r="X447" s="5"/>
      <c r="Y447" t="str">
        <f t="shared" si="7"/>
        <v>2016-K.Cousins</v>
      </c>
    </row>
    <row r="448" spans="1:25" x14ac:dyDescent="0.2">
      <c r="A448" s="5">
        <v>6916</v>
      </c>
      <c r="B448" s="5">
        <v>2015</v>
      </c>
      <c r="C448" s="5" t="s">
        <v>81</v>
      </c>
      <c r="D448" s="5" t="s">
        <v>454</v>
      </c>
      <c r="E448" s="5">
        <v>29</v>
      </c>
      <c r="F448" s="5" t="s">
        <v>483</v>
      </c>
      <c r="G448" s="5" t="s">
        <v>4</v>
      </c>
      <c r="H448" s="5" t="s">
        <v>315</v>
      </c>
      <c r="I448" s="5" t="s">
        <v>315</v>
      </c>
      <c r="J448" s="5">
        <v>2</v>
      </c>
      <c r="K448" s="5">
        <v>0</v>
      </c>
      <c r="L448" s="5">
        <v>0</v>
      </c>
      <c r="M448" s="5">
        <v>0</v>
      </c>
      <c r="N448" s="5">
        <v>0</v>
      </c>
      <c r="O448" s="5">
        <v>0</v>
      </c>
      <c r="P448" s="5">
        <v>0</v>
      </c>
      <c r="Q448" s="5">
        <v>0</v>
      </c>
      <c r="R448" s="5">
        <v>6</v>
      </c>
      <c r="S448" s="5">
        <v>1</v>
      </c>
      <c r="T448" s="5">
        <v>9.6</v>
      </c>
      <c r="U448" s="5">
        <v>9.6</v>
      </c>
      <c r="V448" s="5">
        <v>5</v>
      </c>
      <c r="W448" s="5">
        <v>4</v>
      </c>
      <c r="X448" s="5"/>
      <c r="Y448" t="str">
        <f t="shared" si="7"/>
        <v>2015-C.McCoy</v>
      </c>
    </row>
    <row r="449" spans="1:25" x14ac:dyDescent="0.2">
      <c r="A449" s="5">
        <v>6019</v>
      </c>
      <c r="B449" s="5">
        <v>2015</v>
      </c>
      <c r="C449" s="5" t="s">
        <v>26</v>
      </c>
      <c r="D449" s="5" t="s">
        <v>441</v>
      </c>
      <c r="E449" s="5">
        <v>27</v>
      </c>
      <c r="F449" s="5" t="s">
        <v>483</v>
      </c>
      <c r="G449" s="5" t="s">
        <v>4</v>
      </c>
      <c r="H449" s="5" t="s">
        <v>315</v>
      </c>
      <c r="I449" s="5" t="s">
        <v>315</v>
      </c>
      <c r="J449" s="5">
        <v>16</v>
      </c>
      <c r="K449" s="5">
        <v>16</v>
      </c>
      <c r="L449" s="5">
        <v>12</v>
      </c>
      <c r="M449" s="5">
        <v>0.75</v>
      </c>
      <c r="N449" s="5">
        <v>12</v>
      </c>
      <c r="O449" s="5">
        <v>12</v>
      </c>
      <c r="P449" s="5">
        <v>0.75</v>
      </c>
      <c r="Q449" s="5">
        <v>12</v>
      </c>
      <c r="R449" s="5">
        <v>4</v>
      </c>
      <c r="S449" s="5">
        <v>1.3333333300000001</v>
      </c>
      <c r="T449" s="5">
        <v>10.72</v>
      </c>
      <c r="U449" s="5">
        <v>10.72</v>
      </c>
      <c r="V449" s="5">
        <v>6</v>
      </c>
      <c r="W449" s="5">
        <v>5</v>
      </c>
      <c r="X449" s="5"/>
      <c r="Y449" t="str">
        <f t="shared" si="7"/>
        <v>2015-K.Cousins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69"/>
  <sheetViews>
    <sheetView workbookViewId="0">
      <pane xSplit="2" ySplit="1" topLeftCell="C58" activePane="bottomRight" state="frozen"/>
      <selection pane="topRight" activeCell="C1" sqref="C1"/>
      <selection pane="bottomLeft" activeCell="A2" sqref="A2"/>
      <selection pane="bottomRight" activeCell="B82" sqref="B82"/>
    </sheetView>
  </sheetViews>
  <sheetFormatPr baseColWidth="10" defaultRowHeight="16" x14ac:dyDescent="0.2"/>
  <cols>
    <col min="2" max="2" width="16.83203125" customWidth="1"/>
    <col min="4" max="4" width="5.33203125" bestFit="1" customWidth="1"/>
    <col min="5" max="5" width="18.83203125" bestFit="1" customWidth="1"/>
    <col min="6" max="6" width="8.5" bestFit="1" customWidth="1"/>
    <col min="7" max="7" width="18.5" bestFit="1" customWidth="1"/>
    <col min="8" max="8" width="11.33203125" bestFit="1" customWidth="1"/>
    <col min="9" max="9" width="6.33203125" bestFit="1" customWidth="1"/>
    <col min="10" max="10" width="14" bestFit="1" customWidth="1"/>
    <col min="11" max="11" width="5.83203125" bestFit="1" customWidth="1"/>
    <col min="12" max="12" width="8.33203125" bestFit="1" customWidth="1"/>
    <col min="13" max="13" width="19.6640625" bestFit="1" customWidth="1"/>
  </cols>
  <sheetData>
    <row r="1" spans="1:13" x14ac:dyDescent="0.2">
      <c r="A1" t="s">
        <v>120</v>
      </c>
      <c r="B1" t="s">
        <v>151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  <c r="L1" t="s">
        <v>162</v>
      </c>
      <c r="M1" t="s">
        <v>258</v>
      </c>
    </row>
    <row r="2" spans="1:13" x14ac:dyDescent="0.2">
      <c r="A2">
        <v>2020</v>
      </c>
      <c r="B2" t="s">
        <v>163</v>
      </c>
      <c r="D2">
        <v>609</v>
      </c>
      <c r="E2">
        <v>0.217</v>
      </c>
      <c r="F2">
        <v>0.37</v>
      </c>
      <c r="G2">
        <v>0.36199999999999999</v>
      </c>
      <c r="H2" s="1">
        <v>0.55200000000000005</v>
      </c>
      <c r="I2">
        <v>74.3</v>
      </c>
      <c r="J2">
        <v>67.099999999999994</v>
      </c>
      <c r="K2">
        <v>7.2</v>
      </c>
      <c r="L2">
        <v>8</v>
      </c>
      <c r="M2" t="str">
        <f>CONCATENATE(A2,"-",B2)</f>
        <v>2020-A.Rodgers</v>
      </c>
    </row>
    <row r="3" spans="1:13" x14ac:dyDescent="0.2">
      <c r="A3">
        <v>2020</v>
      </c>
      <c r="B3" t="s">
        <v>164</v>
      </c>
      <c r="D3">
        <v>727</v>
      </c>
      <c r="E3">
        <v>0.19</v>
      </c>
      <c r="F3">
        <v>0.29199999999999998</v>
      </c>
      <c r="G3">
        <v>0.28199999999999997</v>
      </c>
      <c r="H3" s="1">
        <v>0.56299999999999994</v>
      </c>
      <c r="I3">
        <v>72.3</v>
      </c>
      <c r="J3">
        <v>65.7</v>
      </c>
      <c r="K3">
        <v>6.6</v>
      </c>
      <c r="L3">
        <v>8.6</v>
      </c>
      <c r="M3" t="str">
        <f t="shared" ref="M3:M66" si="0">CONCATENATE(A3,"-",B3)</f>
        <v>2020-J.Allen</v>
      </c>
    </row>
    <row r="4" spans="1:13" x14ac:dyDescent="0.2">
      <c r="A4">
        <v>2020</v>
      </c>
      <c r="B4" t="s">
        <v>165</v>
      </c>
      <c r="D4">
        <v>567</v>
      </c>
      <c r="E4">
        <v>0.184</v>
      </c>
      <c r="F4">
        <v>0.34</v>
      </c>
      <c r="G4">
        <v>0.32900000000000001</v>
      </c>
      <c r="H4" s="1">
        <v>0.55600000000000005</v>
      </c>
      <c r="I4">
        <v>67.900000000000006</v>
      </c>
      <c r="J4">
        <v>65.2</v>
      </c>
      <c r="K4">
        <v>2.7</v>
      </c>
      <c r="L4">
        <v>8.3000000000000007</v>
      </c>
      <c r="M4" t="str">
        <f t="shared" si="0"/>
        <v>2020-R.Tannehill</v>
      </c>
    </row>
    <row r="5" spans="1:13" x14ac:dyDescent="0.2">
      <c r="A5">
        <v>2020</v>
      </c>
      <c r="B5" t="s">
        <v>166</v>
      </c>
      <c r="D5">
        <v>694</v>
      </c>
      <c r="E5">
        <v>0.17899999999999999</v>
      </c>
      <c r="F5">
        <v>0.32300000000000001</v>
      </c>
      <c r="G5">
        <v>0.311</v>
      </c>
      <c r="H5" s="1">
        <v>0.55000000000000004</v>
      </c>
      <c r="I5">
        <v>68.400000000000006</v>
      </c>
      <c r="J5">
        <v>65.599999999999994</v>
      </c>
      <c r="K5">
        <v>2.8</v>
      </c>
      <c r="L5">
        <v>8.4</v>
      </c>
      <c r="M5" t="str">
        <f t="shared" si="0"/>
        <v>2020-P.Mahomes</v>
      </c>
    </row>
    <row r="6" spans="1:13" x14ac:dyDescent="0.2">
      <c r="A6">
        <v>2020</v>
      </c>
      <c r="B6" t="s">
        <v>167</v>
      </c>
      <c r="D6">
        <v>682</v>
      </c>
      <c r="E6">
        <v>0.16700000000000001</v>
      </c>
      <c r="F6">
        <v>0.27400000000000002</v>
      </c>
      <c r="G6">
        <v>0.249</v>
      </c>
      <c r="H6" s="1">
        <v>0.50900000000000001</v>
      </c>
      <c r="I6">
        <v>68.099999999999994</v>
      </c>
      <c r="J6">
        <v>64.400000000000006</v>
      </c>
      <c r="K6">
        <v>3.7</v>
      </c>
      <c r="L6">
        <v>9.1999999999999993</v>
      </c>
      <c r="M6" t="str">
        <f t="shared" si="0"/>
        <v>2020-T.Brady</v>
      </c>
    </row>
    <row r="7" spans="1:13" x14ac:dyDescent="0.2">
      <c r="A7">
        <v>2020</v>
      </c>
      <c r="B7" t="s">
        <v>168</v>
      </c>
      <c r="D7">
        <v>698</v>
      </c>
      <c r="E7">
        <v>0.16500000000000001</v>
      </c>
      <c r="F7">
        <v>0.22800000000000001</v>
      </c>
      <c r="G7">
        <v>0.219</v>
      </c>
      <c r="H7" s="1">
        <v>0.53400000000000003</v>
      </c>
      <c r="I7">
        <v>73</v>
      </c>
      <c r="J7">
        <v>66.5</v>
      </c>
      <c r="K7">
        <v>6.5</v>
      </c>
      <c r="L7">
        <v>8.9</v>
      </c>
      <c r="M7" t="str">
        <f t="shared" si="0"/>
        <v>2020-D.Watson</v>
      </c>
    </row>
    <row r="8" spans="1:13" x14ac:dyDescent="0.2">
      <c r="A8">
        <v>2020</v>
      </c>
      <c r="B8" t="s">
        <v>169</v>
      </c>
      <c r="D8">
        <v>106</v>
      </c>
      <c r="E8">
        <v>0.16200000000000001</v>
      </c>
      <c r="F8">
        <v>0.19700000000000001</v>
      </c>
      <c r="G8">
        <v>0.156</v>
      </c>
      <c r="H8" s="1">
        <v>0.50900000000000001</v>
      </c>
      <c r="I8">
        <v>75.900000000000006</v>
      </c>
      <c r="J8">
        <v>67.900000000000006</v>
      </c>
      <c r="K8">
        <v>8</v>
      </c>
      <c r="L8">
        <v>6</v>
      </c>
      <c r="M8" t="str">
        <f t="shared" si="0"/>
        <v>2020-K.Allen</v>
      </c>
    </row>
    <row r="9" spans="1:13" x14ac:dyDescent="0.2">
      <c r="A9">
        <v>2020</v>
      </c>
      <c r="B9" t="s">
        <v>170</v>
      </c>
      <c r="D9">
        <v>318</v>
      </c>
      <c r="E9">
        <v>0.155</v>
      </c>
      <c r="F9">
        <v>0.247</v>
      </c>
      <c r="G9">
        <v>0.245</v>
      </c>
      <c r="H9" s="1">
        <v>0.56000000000000005</v>
      </c>
      <c r="I9">
        <v>69.3</v>
      </c>
      <c r="J9">
        <v>65.900000000000006</v>
      </c>
      <c r="K9">
        <v>3.4</v>
      </c>
      <c r="L9">
        <v>7.7</v>
      </c>
      <c r="M9" t="str">
        <f t="shared" si="0"/>
        <v>2020-R.Fitzpatrick</v>
      </c>
    </row>
    <row r="10" spans="1:13" x14ac:dyDescent="0.2">
      <c r="A10">
        <v>2020</v>
      </c>
      <c r="B10" t="s">
        <v>171</v>
      </c>
      <c r="D10">
        <v>702</v>
      </c>
      <c r="E10">
        <v>0.152</v>
      </c>
      <c r="F10">
        <v>0.188</v>
      </c>
      <c r="G10">
        <v>0.16500000000000001</v>
      </c>
      <c r="H10" s="1">
        <v>0.51300000000000001</v>
      </c>
      <c r="I10">
        <v>72.2</v>
      </c>
      <c r="J10">
        <v>65.3</v>
      </c>
      <c r="K10">
        <v>6.8</v>
      </c>
      <c r="L10">
        <v>8.4</v>
      </c>
      <c r="M10" t="str">
        <f t="shared" si="0"/>
        <v>2020-R.Wilson</v>
      </c>
    </row>
    <row r="11" spans="1:13" x14ac:dyDescent="0.2">
      <c r="A11">
        <v>2020</v>
      </c>
      <c r="B11" t="s">
        <v>172</v>
      </c>
      <c r="D11">
        <v>611</v>
      </c>
      <c r="E11">
        <v>0.14899999999999999</v>
      </c>
      <c r="F11">
        <v>0.21299999999999999</v>
      </c>
      <c r="G11">
        <v>0.186</v>
      </c>
      <c r="H11" s="1">
        <v>0.52700000000000002</v>
      </c>
      <c r="I11">
        <v>72</v>
      </c>
      <c r="J11">
        <v>67.400000000000006</v>
      </c>
      <c r="K11">
        <v>4.5999999999999996</v>
      </c>
      <c r="L11">
        <v>8</v>
      </c>
      <c r="M11" t="str">
        <f t="shared" si="0"/>
        <v>2020-K.Cousins</v>
      </c>
    </row>
    <row r="12" spans="1:13" x14ac:dyDescent="0.2">
      <c r="A12">
        <v>2020</v>
      </c>
      <c r="B12" t="s">
        <v>173</v>
      </c>
      <c r="D12">
        <v>607</v>
      </c>
      <c r="E12">
        <v>0.13800000000000001</v>
      </c>
      <c r="F12">
        <v>0.21299999999999999</v>
      </c>
      <c r="G12">
        <v>0.17199999999999999</v>
      </c>
      <c r="H12" s="1">
        <v>0.51900000000000002</v>
      </c>
      <c r="I12">
        <v>70.900000000000006</v>
      </c>
      <c r="J12">
        <v>68.3</v>
      </c>
      <c r="K12">
        <v>2.6</v>
      </c>
      <c r="L12">
        <v>8.3000000000000007</v>
      </c>
      <c r="M12" t="str">
        <f t="shared" si="0"/>
        <v>2020-D.Carr</v>
      </c>
    </row>
    <row r="13" spans="1:13" x14ac:dyDescent="0.2">
      <c r="A13">
        <v>2020</v>
      </c>
      <c r="B13" t="s">
        <v>174</v>
      </c>
      <c r="D13">
        <v>576</v>
      </c>
      <c r="E13">
        <v>0.13800000000000001</v>
      </c>
      <c r="F13">
        <v>0.20899999999999999</v>
      </c>
      <c r="G13">
        <v>0.19500000000000001</v>
      </c>
      <c r="H13" s="1">
        <v>0.52600000000000002</v>
      </c>
      <c r="I13">
        <v>67.3</v>
      </c>
      <c r="J13">
        <v>64.5</v>
      </c>
      <c r="K13">
        <v>2.8</v>
      </c>
      <c r="L13">
        <v>8.6999999999999993</v>
      </c>
      <c r="M13" t="str">
        <f t="shared" si="0"/>
        <v>2020-B.Mayfield</v>
      </c>
    </row>
    <row r="14" spans="1:13" x14ac:dyDescent="0.2">
      <c r="A14">
        <v>2020</v>
      </c>
      <c r="B14" t="s">
        <v>175</v>
      </c>
      <c r="D14">
        <v>596</v>
      </c>
      <c r="E14">
        <v>0.13300000000000001</v>
      </c>
      <c r="F14">
        <v>0.22600000000000001</v>
      </c>
      <c r="G14">
        <v>0.21199999999999999</v>
      </c>
      <c r="H14" s="1">
        <v>0.50700000000000001</v>
      </c>
      <c r="I14">
        <v>70</v>
      </c>
      <c r="J14">
        <v>69.2</v>
      </c>
      <c r="K14">
        <v>0.8</v>
      </c>
      <c r="L14">
        <v>7.3</v>
      </c>
      <c r="M14" t="str">
        <f t="shared" si="0"/>
        <v>2020-P.Rivers</v>
      </c>
    </row>
    <row r="15" spans="1:13" x14ac:dyDescent="0.2">
      <c r="A15">
        <v>2020</v>
      </c>
      <c r="B15" t="s">
        <v>176</v>
      </c>
      <c r="D15">
        <v>422</v>
      </c>
      <c r="E15">
        <v>0.13100000000000001</v>
      </c>
      <c r="F15">
        <v>0.20899999999999999</v>
      </c>
      <c r="G15">
        <v>0.19</v>
      </c>
      <c r="H15" s="1">
        <v>0.50900000000000001</v>
      </c>
      <c r="I15">
        <v>72.599999999999994</v>
      </c>
      <c r="J15">
        <v>71</v>
      </c>
      <c r="K15">
        <v>1.6</v>
      </c>
      <c r="L15">
        <v>6.2</v>
      </c>
      <c r="M15" t="str">
        <f t="shared" si="0"/>
        <v>2020-D.Brees</v>
      </c>
    </row>
    <row r="16" spans="1:13" x14ac:dyDescent="0.2">
      <c r="A16">
        <v>2020</v>
      </c>
      <c r="B16" t="s">
        <v>177</v>
      </c>
      <c r="D16">
        <v>162</v>
      </c>
      <c r="E16">
        <v>0.121</v>
      </c>
      <c r="F16">
        <v>0.20100000000000001</v>
      </c>
      <c r="G16">
        <v>0.20100000000000001</v>
      </c>
      <c r="H16" s="1">
        <v>0.5</v>
      </c>
      <c r="I16">
        <v>68.099999999999994</v>
      </c>
      <c r="J16">
        <v>67.900000000000006</v>
      </c>
      <c r="K16">
        <v>0.2</v>
      </c>
      <c r="L16">
        <v>6.4</v>
      </c>
      <c r="M16" t="str">
        <f t="shared" si="0"/>
        <v>2020-J.Garoppolo</v>
      </c>
    </row>
    <row r="17" spans="1:13" x14ac:dyDescent="0.2">
      <c r="A17">
        <v>2020</v>
      </c>
      <c r="B17" t="s">
        <v>178</v>
      </c>
      <c r="D17">
        <v>576</v>
      </c>
      <c r="E17">
        <v>0.121</v>
      </c>
      <c r="F17">
        <v>0.19</v>
      </c>
      <c r="G17">
        <v>0.18099999999999999</v>
      </c>
      <c r="H17" s="1">
        <v>0.47899999999999998</v>
      </c>
      <c r="I17">
        <v>66.7</v>
      </c>
      <c r="J17">
        <v>65.7</v>
      </c>
      <c r="K17">
        <v>1</v>
      </c>
      <c r="L17">
        <v>8.6999999999999993</v>
      </c>
      <c r="M17" t="str">
        <f t="shared" si="0"/>
        <v>2020-L.Jackson</v>
      </c>
    </row>
    <row r="18" spans="1:13" x14ac:dyDescent="0.2">
      <c r="A18">
        <v>2020</v>
      </c>
      <c r="B18" t="s">
        <v>179</v>
      </c>
      <c r="D18">
        <v>254</v>
      </c>
      <c r="E18">
        <v>0.11700000000000001</v>
      </c>
      <c r="F18">
        <v>0.192</v>
      </c>
      <c r="G18">
        <v>0.157</v>
      </c>
      <c r="H18" s="1">
        <v>0.55100000000000005</v>
      </c>
      <c r="I18">
        <v>69.3</v>
      </c>
      <c r="J18">
        <v>69</v>
      </c>
      <c r="K18">
        <v>0.3</v>
      </c>
      <c r="L18">
        <v>7.8</v>
      </c>
      <c r="M18" t="str">
        <f t="shared" si="0"/>
        <v>2020-D.Prescott</v>
      </c>
    </row>
    <row r="19" spans="1:13" x14ac:dyDescent="0.2">
      <c r="A19">
        <v>2020</v>
      </c>
      <c r="B19" t="s">
        <v>180</v>
      </c>
      <c r="D19">
        <v>736</v>
      </c>
      <c r="E19">
        <v>0.11600000000000001</v>
      </c>
      <c r="F19">
        <v>0.16</v>
      </c>
      <c r="G19">
        <v>0.13900000000000001</v>
      </c>
      <c r="H19" s="1">
        <v>0.503</v>
      </c>
      <c r="I19">
        <v>71</v>
      </c>
      <c r="J19">
        <v>68.8</v>
      </c>
      <c r="K19">
        <v>2.2000000000000002</v>
      </c>
      <c r="L19">
        <v>8</v>
      </c>
      <c r="M19" t="str">
        <f t="shared" si="0"/>
        <v>2020-K.Murray</v>
      </c>
    </row>
    <row r="20" spans="1:13" x14ac:dyDescent="0.2">
      <c r="A20">
        <v>2020</v>
      </c>
      <c r="B20" t="s">
        <v>181</v>
      </c>
      <c r="D20">
        <v>230</v>
      </c>
      <c r="E20">
        <v>0.114</v>
      </c>
      <c r="F20">
        <v>8.7999999999999995E-2</v>
      </c>
      <c r="G20">
        <v>7.2999999999999995E-2</v>
      </c>
      <c r="H20" s="1">
        <v>0.496</v>
      </c>
      <c r="I20">
        <v>74.599999999999994</v>
      </c>
      <c r="J20">
        <v>67.8</v>
      </c>
      <c r="K20">
        <v>6.8</v>
      </c>
      <c r="L20">
        <v>7</v>
      </c>
      <c r="M20" t="str">
        <f t="shared" si="0"/>
        <v>2020-T.Hill</v>
      </c>
    </row>
    <row r="21" spans="1:13" x14ac:dyDescent="0.2">
      <c r="A21">
        <v>2020</v>
      </c>
      <c r="B21" t="s">
        <v>182</v>
      </c>
      <c r="D21">
        <v>598</v>
      </c>
      <c r="E21">
        <v>0.113</v>
      </c>
      <c r="F21">
        <v>0.127</v>
      </c>
      <c r="G21">
        <v>0.109</v>
      </c>
      <c r="H21" s="1">
        <v>0.498</v>
      </c>
      <c r="I21">
        <v>72.5</v>
      </c>
      <c r="J21">
        <v>68.5</v>
      </c>
      <c r="K21">
        <v>4</v>
      </c>
      <c r="L21">
        <v>7.3</v>
      </c>
      <c r="M21" t="str">
        <f t="shared" si="0"/>
        <v>2020-T.Bridgewater</v>
      </c>
    </row>
    <row r="22" spans="1:13" x14ac:dyDescent="0.2">
      <c r="A22">
        <v>2020</v>
      </c>
      <c r="B22" t="s">
        <v>183</v>
      </c>
      <c r="D22">
        <v>702</v>
      </c>
      <c r="E22">
        <v>0.11</v>
      </c>
      <c r="F22">
        <v>0.17699999999999999</v>
      </c>
      <c r="G22">
        <v>0.17199999999999999</v>
      </c>
      <c r="H22" s="1">
        <v>0.48699999999999999</v>
      </c>
      <c r="I22">
        <v>68.2</v>
      </c>
      <c r="J22">
        <v>68.2</v>
      </c>
      <c r="K22">
        <v>0</v>
      </c>
      <c r="L22">
        <v>7.4</v>
      </c>
      <c r="M22" t="str">
        <f t="shared" si="0"/>
        <v>2020-J.Herbert</v>
      </c>
    </row>
    <row r="23" spans="1:13" x14ac:dyDescent="0.2">
      <c r="A23">
        <v>2020</v>
      </c>
      <c r="B23" t="s">
        <v>184</v>
      </c>
      <c r="D23">
        <v>485</v>
      </c>
      <c r="E23">
        <v>0.106</v>
      </c>
      <c r="F23">
        <v>0.13600000000000001</v>
      </c>
      <c r="G23">
        <v>0.122</v>
      </c>
      <c r="H23" s="1">
        <v>0.49099999999999999</v>
      </c>
      <c r="I23">
        <v>67.3</v>
      </c>
      <c r="J23">
        <v>65.2</v>
      </c>
      <c r="K23">
        <v>2.1</v>
      </c>
      <c r="L23">
        <v>8.5</v>
      </c>
      <c r="M23" t="str">
        <f t="shared" si="0"/>
        <v>2020-J.Burrow</v>
      </c>
    </row>
    <row r="24" spans="1:13" x14ac:dyDescent="0.2">
      <c r="A24">
        <v>2020</v>
      </c>
      <c r="B24" t="s">
        <v>185</v>
      </c>
      <c r="D24">
        <v>721</v>
      </c>
      <c r="E24">
        <v>0.106</v>
      </c>
      <c r="F24">
        <v>0.14799999999999999</v>
      </c>
      <c r="G24">
        <v>0.14299999999999999</v>
      </c>
      <c r="H24" s="1">
        <v>0.48799999999999999</v>
      </c>
      <c r="I24">
        <v>67.5</v>
      </c>
      <c r="J24">
        <v>66.3</v>
      </c>
      <c r="K24">
        <v>1.2</v>
      </c>
      <c r="L24">
        <v>8.5</v>
      </c>
      <c r="M24" t="str">
        <f t="shared" si="0"/>
        <v>2020-M.Ryan</v>
      </c>
    </row>
    <row r="25" spans="1:13" x14ac:dyDescent="0.2">
      <c r="A25">
        <v>2020</v>
      </c>
      <c r="B25" t="s">
        <v>186</v>
      </c>
      <c r="D25">
        <v>620</v>
      </c>
      <c r="E25">
        <v>0.10199999999999999</v>
      </c>
      <c r="F25">
        <v>0.17100000000000001</v>
      </c>
      <c r="G25">
        <v>0.14199999999999999</v>
      </c>
      <c r="H25" s="1">
        <v>0.505</v>
      </c>
      <c r="I25">
        <v>66.5</v>
      </c>
      <c r="J25">
        <v>67.5</v>
      </c>
      <c r="K25">
        <v>-1</v>
      </c>
      <c r="L25">
        <v>8.9</v>
      </c>
      <c r="M25" t="str">
        <f t="shared" si="0"/>
        <v>2020-M.Stafford</v>
      </c>
    </row>
    <row r="26" spans="1:13" x14ac:dyDescent="0.2">
      <c r="A26">
        <v>2020</v>
      </c>
      <c r="B26" t="s">
        <v>187</v>
      </c>
      <c r="D26">
        <v>394</v>
      </c>
      <c r="E26">
        <v>0.10199999999999999</v>
      </c>
      <c r="F26">
        <v>9.1999999999999998E-2</v>
      </c>
      <c r="G26">
        <v>8.6999999999999994E-2</v>
      </c>
      <c r="H26" s="1">
        <v>0.47499999999999998</v>
      </c>
      <c r="I26">
        <v>69.900000000000006</v>
      </c>
      <c r="J26">
        <v>65.599999999999994</v>
      </c>
      <c r="K26">
        <v>4.3</v>
      </c>
      <c r="L26">
        <v>8</v>
      </c>
      <c r="M26" t="str">
        <f t="shared" si="0"/>
        <v>2020-G.Minshew II</v>
      </c>
    </row>
    <row r="27" spans="1:13" x14ac:dyDescent="0.2">
      <c r="A27">
        <v>2020</v>
      </c>
      <c r="B27" t="s">
        <v>188</v>
      </c>
      <c r="D27">
        <v>354</v>
      </c>
      <c r="E27">
        <v>9.8000000000000004E-2</v>
      </c>
      <c r="F27">
        <v>0.13</v>
      </c>
      <c r="G27">
        <v>0.11700000000000001</v>
      </c>
      <c r="H27" s="1">
        <v>0.53400000000000003</v>
      </c>
      <c r="I27">
        <v>67.900000000000006</v>
      </c>
      <c r="J27">
        <v>66.8</v>
      </c>
      <c r="K27">
        <v>1.1000000000000001</v>
      </c>
      <c r="L27">
        <v>7.8</v>
      </c>
      <c r="M27" t="str">
        <f t="shared" si="0"/>
        <v>2020-M.Trubisky</v>
      </c>
    </row>
    <row r="28" spans="1:13" x14ac:dyDescent="0.2">
      <c r="A28">
        <v>2020</v>
      </c>
      <c r="B28" t="s">
        <v>189</v>
      </c>
      <c r="D28">
        <v>673</v>
      </c>
      <c r="E28">
        <v>8.5999999999999993E-2</v>
      </c>
      <c r="F28">
        <v>0.129</v>
      </c>
      <c r="G28">
        <v>0.12</v>
      </c>
      <c r="H28" s="1">
        <v>0.47799999999999998</v>
      </c>
      <c r="I28">
        <v>65.8</v>
      </c>
      <c r="J28">
        <v>66.900000000000006</v>
      </c>
      <c r="K28">
        <v>-1.1000000000000001</v>
      </c>
      <c r="L28">
        <v>6.9</v>
      </c>
      <c r="M28" t="str">
        <f t="shared" si="0"/>
        <v>2020-B.Roethlisberger</v>
      </c>
    </row>
    <row r="29" spans="1:13" x14ac:dyDescent="0.2">
      <c r="A29">
        <v>2020</v>
      </c>
      <c r="B29" t="s">
        <v>190</v>
      </c>
      <c r="D29">
        <v>626</v>
      </c>
      <c r="E29">
        <v>8.3000000000000004E-2</v>
      </c>
      <c r="F29">
        <v>9.2999999999999999E-2</v>
      </c>
      <c r="G29">
        <v>0.06</v>
      </c>
      <c r="H29" s="1">
        <v>0.48699999999999999</v>
      </c>
      <c r="I29">
        <v>70.5</v>
      </c>
      <c r="J29">
        <v>69.599999999999994</v>
      </c>
      <c r="K29">
        <v>0.9</v>
      </c>
      <c r="L29">
        <v>6.7</v>
      </c>
      <c r="M29" t="str">
        <f t="shared" si="0"/>
        <v>2020-J.Goff</v>
      </c>
    </row>
    <row r="30" spans="1:13" x14ac:dyDescent="0.2">
      <c r="A30">
        <v>2020</v>
      </c>
      <c r="B30" t="s">
        <v>191</v>
      </c>
      <c r="D30">
        <v>125</v>
      </c>
      <c r="E30">
        <v>7.5999999999999998E-2</v>
      </c>
      <c r="F30">
        <v>0.10199999999999999</v>
      </c>
      <c r="G30">
        <v>9.5000000000000001E-2</v>
      </c>
      <c r="H30" s="1">
        <v>0.48</v>
      </c>
      <c r="I30">
        <v>68</v>
      </c>
      <c r="J30">
        <v>69.099999999999994</v>
      </c>
      <c r="K30">
        <v>-1</v>
      </c>
      <c r="L30">
        <v>7.9</v>
      </c>
      <c r="M30" t="str">
        <f t="shared" si="0"/>
        <v>2020-C.Beathard</v>
      </c>
    </row>
    <row r="31" spans="1:13" x14ac:dyDescent="0.2">
      <c r="A31">
        <v>2020</v>
      </c>
      <c r="B31" t="s">
        <v>192</v>
      </c>
      <c r="D31">
        <v>546</v>
      </c>
      <c r="E31">
        <v>6.2E-2</v>
      </c>
      <c r="F31">
        <v>6.3E-2</v>
      </c>
      <c r="G31">
        <v>4.5999999999999999E-2</v>
      </c>
      <c r="H31" s="1">
        <v>0.48699999999999999</v>
      </c>
      <c r="I31">
        <v>68.2</v>
      </c>
      <c r="J31">
        <v>69.2</v>
      </c>
      <c r="K31">
        <v>-1</v>
      </c>
      <c r="L31">
        <v>7</v>
      </c>
      <c r="M31" t="str">
        <f t="shared" si="0"/>
        <v>2020-C.Newton</v>
      </c>
    </row>
    <row r="32" spans="1:13" x14ac:dyDescent="0.2">
      <c r="A32">
        <v>2020</v>
      </c>
      <c r="B32" t="s">
        <v>193</v>
      </c>
      <c r="D32">
        <v>398</v>
      </c>
      <c r="E32">
        <v>5.7000000000000002E-2</v>
      </c>
      <c r="F32">
        <v>4.1000000000000002E-2</v>
      </c>
      <c r="G32">
        <v>2.1000000000000001E-2</v>
      </c>
      <c r="H32" s="1">
        <v>0.48499999999999999</v>
      </c>
      <c r="I32">
        <v>67.900000000000006</v>
      </c>
      <c r="J32">
        <v>68.400000000000006</v>
      </c>
      <c r="K32">
        <v>-0.4</v>
      </c>
      <c r="L32">
        <v>6.7</v>
      </c>
      <c r="M32" t="str">
        <f t="shared" si="0"/>
        <v>2020-A.Dalton</v>
      </c>
    </row>
    <row r="33" spans="1:13" x14ac:dyDescent="0.2">
      <c r="A33">
        <v>2020</v>
      </c>
      <c r="B33" t="s">
        <v>194</v>
      </c>
      <c r="D33">
        <v>365</v>
      </c>
      <c r="E33">
        <v>5.7000000000000002E-2</v>
      </c>
      <c r="F33">
        <v>7.2999999999999995E-2</v>
      </c>
      <c r="G33">
        <v>1.2999999999999999E-2</v>
      </c>
      <c r="H33" s="1">
        <v>0.47699999999999998</v>
      </c>
      <c r="I33">
        <v>66.099999999999994</v>
      </c>
      <c r="J33">
        <v>68.7</v>
      </c>
      <c r="K33">
        <v>-2.6</v>
      </c>
      <c r="L33">
        <v>6.4</v>
      </c>
      <c r="M33" t="str">
        <f t="shared" si="0"/>
        <v>2020-N.Mullens</v>
      </c>
    </row>
    <row r="34" spans="1:13" x14ac:dyDescent="0.2">
      <c r="A34">
        <v>2020</v>
      </c>
      <c r="B34" t="s">
        <v>195</v>
      </c>
      <c r="D34">
        <v>353</v>
      </c>
      <c r="E34">
        <v>0.05</v>
      </c>
      <c r="F34">
        <v>3.4000000000000002E-2</v>
      </c>
      <c r="G34">
        <v>0.01</v>
      </c>
      <c r="H34" s="1">
        <v>0.48199999999999998</v>
      </c>
      <c r="I34">
        <v>66.2</v>
      </c>
      <c r="J34">
        <v>67.400000000000006</v>
      </c>
      <c r="K34">
        <v>-1.2</v>
      </c>
      <c r="L34">
        <v>7.8</v>
      </c>
      <c r="M34" t="str">
        <f t="shared" si="0"/>
        <v>2020-T.Tagovailoa</v>
      </c>
    </row>
    <row r="35" spans="1:13" x14ac:dyDescent="0.2">
      <c r="A35">
        <v>2020</v>
      </c>
      <c r="B35" t="s">
        <v>196</v>
      </c>
      <c r="D35">
        <v>349</v>
      </c>
      <c r="E35">
        <v>4.2999999999999997E-2</v>
      </c>
      <c r="F35">
        <v>-4.1000000000000002E-2</v>
      </c>
      <c r="G35">
        <v>-5.3999999999999999E-2</v>
      </c>
      <c r="H35" s="1">
        <v>0.41499999999999998</v>
      </c>
      <c r="I35">
        <v>67.599999999999994</v>
      </c>
      <c r="J35">
        <v>65.900000000000006</v>
      </c>
      <c r="K35">
        <v>1.7</v>
      </c>
      <c r="L35">
        <v>8.1</v>
      </c>
      <c r="M35" t="str">
        <f t="shared" si="0"/>
        <v>2020-N.Foles</v>
      </c>
    </row>
    <row r="36" spans="1:13" x14ac:dyDescent="0.2">
      <c r="A36">
        <v>2020</v>
      </c>
      <c r="B36" t="s">
        <v>197</v>
      </c>
      <c r="D36">
        <v>161</v>
      </c>
      <c r="E36">
        <v>4.1000000000000002E-2</v>
      </c>
      <c r="F36">
        <v>2.5000000000000001E-2</v>
      </c>
      <c r="G36">
        <v>0.01</v>
      </c>
      <c r="H36" s="1">
        <v>0.41599999999999998</v>
      </c>
      <c r="I36">
        <v>59.7</v>
      </c>
      <c r="J36">
        <v>62</v>
      </c>
      <c r="K36">
        <v>-2.2999999999999998</v>
      </c>
      <c r="L36">
        <v>11</v>
      </c>
      <c r="M36" t="str">
        <f t="shared" si="0"/>
        <v>2020-J.Flacco</v>
      </c>
    </row>
    <row r="37" spans="1:13" x14ac:dyDescent="0.2">
      <c r="A37">
        <v>2020</v>
      </c>
      <c r="B37" t="s">
        <v>198</v>
      </c>
      <c r="D37">
        <v>577</v>
      </c>
      <c r="E37">
        <v>3.5000000000000003E-2</v>
      </c>
      <c r="F37">
        <v>7.0000000000000001E-3</v>
      </c>
      <c r="G37">
        <v>-1.9E-2</v>
      </c>
      <c r="H37" s="1">
        <v>0.45600000000000002</v>
      </c>
      <c r="I37">
        <v>64.8</v>
      </c>
      <c r="J37">
        <v>67.099999999999994</v>
      </c>
      <c r="K37">
        <v>-2.2000000000000002</v>
      </c>
      <c r="L37">
        <v>7.7</v>
      </c>
      <c r="M37" t="str">
        <f t="shared" si="0"/>
        <v>2020-D.Jones</v>
      </c>
    </row>
    <row r="38" spans="1:13" x14ac:dyDescent="0.2">
      <c r="A38">
        <v>2020</v>
      </c>
      <c r="B38" t="s">
        <v>199</v>
      </c>
      <c r="D38">
        <v>290</v>
      </c>
      <c r="E38">
        <v>2.1999999999999999E-2</v>
      </c>
      <c r="F38">
        <v>-7.9000000000000001E-2</v>
      </c>
      <c r="G38">
        <v>-9.4E-2</v>
      </c>
      <c r="H38" s="1">
        <v>0.42799999999999999</v>
      </c>
      <c r="I38">
        <v>70.599999999999994</v>
      </c>
      <c r="J38">
        <v>71.400000000000006</v>
      </c>
      <c r="K38">
        <v>-0.8</v>
      </c>
      <c r="L38">
        <v>5.2</v>
      </c>
      <c r="M38" t="str">
        <f t="shared" si="0"/>
        <v>2020-A.Smith</v>
      </c>
    </row>
    <row r="39" spans="1:13" x14ac:dyDescent="0.2">
      <c r="A39">
        <v>2020</v>
      </c>
      <c r="B39" t="s">
        <v>200</v>
      </c>
      <c r="D39">
        <v>519</v>
      </c>
      <c r="E39">
        <v>2.1999999999999999E-2</v>
      </c>
      <c r="F39">
        <v>2.1000000000000001E-2</v>
      </c>
      <c r="G39">
        <v>-1.2E-2</v>
      </c>
      <c r="H39" s="1">
        <v>0.435</v>
      </c>
      <c r="I39">
        <v>59.6</v>
      </c>
      <c r="J39">
        <v>65.2</v>
      </c>
      <c r="K39">
        <v>-5.6</v>
      </c>
      <c r="L39">
        <v>9</v>
      </c>
      <c r="M39" t="str">
        <f t="shared" si="0"/>
        <v>2020-D.Lock</v>
      </c>
    </row>
    <row r="40" spans="1:13" x14ac:dyDescent="0.2">
      <c r="A40">
        <v>2020</v>
      </c>
      <c r="B40" t="s">
        <v>201</v>
      </c>
      <c r="D40">
        <v>231</v>
      </c>
      <c r="E40">
        <v>0.02</v>
      </c>
      <c r="F40">
        <v>5.8999999999999997E-2</v>
      </c>
      <c r="G40">
        <v>5.5E-2</v>
      </c>
      <c r="H40" s="1">
        <v>0.433</v>
      </c>
      <c r="I40">
        <v>57.5</v>
      </c>
      <c r="J40">
        <v>65.8</v>
      </c>
      <c r="K40">
        <v>-8.3000000000000007</v>
      </c>
      <c r="L40">
        <v>8.8000000000000007</v>
      </c>
      <c r="M40" t="str">
        <f t="shared" si="0"/>
        <v>2020-J.Hurts</v>
      </c>
    </row>
    <row r="41" spans="1:13" x14ac:dyDescent="0.2">
      <c r="A41">
        <v>2020</v>
      </c>
      <c r="B41" t="s">
        <v>202</v>
      </c>
      <c r="D41">
        <v>173</v>
      </c>
      <c r="E41">
        <v>1.7000000000000001E-2</v>
      </c>
      <c r="F41">
        <v>-2.7E-2</v>
      </c>
      <c r="G41">
        <v>-4.1000000000000002E-2</v>
      </c>
      <c r="H41" s="1">
        <v>0.48599999999999999</v>
      </c>
      <c r="I41">
        <v>64.7</v>
      </c>
      <c r="J41">
        <v>68.400000000000006</v>
      </c>
      <c r="K41">
        <v>-3.6</v>
      </c>
      <c r="L41">
        <v>6.8</v>
      </c>
      <c r="M41" t="str">
        <f t="shared" si="0"/>
        <v>2020-B.Allen</v>
      </c>
    </row>
    <row r="42" spans="1:13" x14ac:dyDescent="0.2">
      <c r="A42">
        <v>2020</v>
      </c>
      <c r="B42" t="s">
        <v>203</v>
      </c>
      <c r="D42">
        <v>447</v>
      </c>
      <c r="E42">
        <v>1.4E-2</v>
      </c>
      <c r="F42">
        <v>-0.1</v>
      </c>
      <c r="G42">
        <v>-0.12</v>
      </c>
      <c r="H42" s="1">
        <v>0.42299999999999999</v>
      </c>
      <c r="I42">
        <v>64.2</v>
      </c>
      <c r="J42">
        <v>66.099999999999994</v>
      </c>
      <c r="K42">
        <v>-1.9</v>
      </c>
      <c r="L42">
        <v>7.8</v>
      </c>
      <c r="M42" t="str">
        <f t="shared" si="0"/>
        <v>2020-S.Darnold</v>
      </c>
    </row>
    <row r="43" spans="1:13" x14ac:dyDescent="0.2">
      <c r="A43">
        <v>2020</v>
      </c>
      <c r="B43" t="s">
        <v>204</v>
      </c>
      <c r="D43">
        <v>565</v>
      </c>
      <c r="E43">
        <v>1.0999999999999999E-2</v>
      </c>
      <c r="F43">
        <v>-5.3999999999999999E-2</v>
      </c>
      <c r="G43">
        <v>-7.4999999999999997E-2</v>
      </c>
      <c r="H43" s="1">
        <v>0.42499999999999999</v>
      </c>
      <c r="I43">
        <v>60.2</v>
      </c>
      <c r="J43">
        <v>63.8</v>
      </c>
      <c r="K43">
        <v>-3.6</v>
      </c>
      <c r="L43">
        <v>8.9</v>
      </c>
      <c r="M43" t="str">
        <f t="shared" si="0"/>
        <v>2020-C.Wentz</v>
      </c>
    </row>
    <row r="44" spans="1:13" x14ac:dyDescent="0.2">
      <c r="A44">
        <v>2020</v>
      </c>
      <c r="B44" t="s">
        <v>205</v>
      </c>
      <c r="D44">
        <v>195</v>
      </c>
      <c r="E44">
        <v>6.0000000000000001E-3</v>
      </c>
      <c r="F44">
        <v>-0.09</v>
      </c>
      <c r="G44">
        <v>-0.104</v>
      </c>
      <c r="H44" s="1">
        <v>0.441</v>
      </c>
      <c r="I44">
        <v>64.900000000000006</v>
      </c>
      <c r="J44">
        <v>68.599999999999994</v>
      </c>
      <c r="K44">
        <v>-3.7</v>
      </c>
      <c r="L44">
        <v>8.4</v>
      </c>
      <c r="M44" t="str">
        <f t="shared" si="0"/>
        <v>2020-M.Glennon</v>
      </c>
    </row>
    <row r="45" spans="1:13" x14ac:dyDescent="0.2">
      <c r="A45">
        <v>2020</v>
      </c>
      <c r="B45" t="s">
        <v>206</v>
      </c>
      <c r="D45">
        <v>280</v>
      </c>
      <c r="E45">
        <v>-4.0000000000000001E-3</v>
      </c>
      <c r="F45">
        <v>-8.5000000000000006E-2</v>
      </c>
      <c r="G45">
        <v>-0.112</v>
      </c>
      <c r="H45" s="1">
        <v>0.4</v>
      </c>
      <c r="I45">
        <v>63.2</v>
      </c>
      <c r="J45">
        <v>68.7</v>
      </c>
      <c r="K45">
        <v>-5.5</v>
      </c>
      <c r="L45">
        <v>6.8</v>
      </c>
      <c r="M45" t="str">
        <f t="shared" si="0"/>
        <v>2020-D.Haskins</v>
      </c>
    </row>
    <row r="46" spans="1:13" x14ac:dyDescent="0.2">
      <c r="A46">
        <v>2020</v>
      </c>
      <c r="B46" t="s">
        <v>207</v>
      </c>
      <c r="D46">
        <v>122</v>
      </c>
      <c r="E46">
        <v>-3.1E-2</v>
      </c>
      <c r="F46">
        <v>-0.23899999999999999</v>
      </c>
      <c r="G46">
        <v>-0.25600000000000001</v>
      </c>
      <c r="H46" s="1">
        <v>0.38500000000000001</v>
      </c>
      <c r="I46">
        <v>57.1</v>
      </c>
      <c r="J46">
        <v>67.7</v>
      </c>
      <c r="K46">
        <v>-10.5</v>
      </c>
      <c r="L46">
        <v>7.8</v>
      </c>
      <c r="M46" t="str">
        <f t="shared" si="0"/>
        <v>2020-J.Luton</v>
      </c>
    </row>
    <row r="47" spans="1:13" x14ac:dyDescent="0.2">
      <c r="A47">
        <v>2019</v>
      </c>
      <c r="B47" t="s">
        <v>178</v>
      </c>
      <c r="D47">
        <v>605</v>
      </c>
      <c r="E47">
        <v>0.191</v>
      </c>
      <c r="F47">
        <v>0.34399999999999997</v>
      </c>
      <c r="G47">
        <v>0.34200000000000003</v>
      </c>
      <c r="H47" s="1">
        <v>0.51900000000000002</v>
      </c>
      <c r="I47">
        <v>68.7</v>
      </c>
      <c r="J47">
        <v>64.8</v>
      </c>
      <c r="K47">
        <v>3.8</v>
      </c>
      <c r="L47">
        <v>8.8000000000000007</v>
      </c>
      <c r="M47" t="str">
        <f t="shared" si="0"/>
        <v>2019-L.Jackson</v>
      </c>
    </row>
    <row r="48" spans="1:13" x14ac:dyDescent="0.2">
      <c r="A48">
        <v>2019</v>
      </c>
      <c r="B48" t="s">
        <v>165</v>
      </c>
      <c r="D48">
        <v>360</v>
      </c>
      <c r="E48">
        <v>0.19</v>
      </c>
      <c r="F48">
        <v>0.27500000000000002</v>
      </c>
      <c r="G48">
        <v>0.23200000000000001</v>
      </c>
      <c r="H48" s="1">
        <v>0.55300000000000005</v>
      </c>
      <c r="I48">
        <v>72.3</v>
      </c>
      <c r="J48">
        <v>64.599999999999994</v>
      </c>
      <c r="K48">
        <v>7.7</v>
      </c>
      <c r="L48">
        <v>9.6999999999999993</v>
      </c>
      <c r="M48" t="str">
        <f t="shared" si="0"/>
        <v>2019-R.Tannehill</v>
      </c>
    </row>
    <row r="49" spans="1:13" x14ac:dyDescent="0.2">
      <c r="A49">
        <v>2019</v>
      </c>
      <c r="B49" t="s">
        <v>166</v>
      </c>
      <c r="D49">
        <v>596</v>
      </c>
      <c r="E49">
        <v>0.16900000000000001</v>
      </c>
      <c r="F49">
        <v>0.29799999999999999</v>
      </c>
      <c r="G49">
        <v>0.29399999999999998</v>
      </c>
      <c r="H49" s="1">
        <v>0.51700000000000002</v>
      </c>
      <c r="I49">
        <v>67.900000000000006</v>
      </c>
      <c r="J49">
        <v>65.400000000000006</v>
      </c>
      <c r="K49">
        <v>2.5</v>
      </c>
      <c r="L49">
        <v>8.8000000000000007</v>
      </c>
      <c r="M49" t="str">
        <f t="shared" si="0"/>
        <v>2019-P.Mahomes</v>
      </c>
    </row>
    <row r="50" spans="1:13" x14ac:dyDescent="0.2">
      <c r="A50">
        <v>2019</v>
      </c>
      <c r="B50" t="s">
        <v>176</v>
      </c>
      <c r="D50">
        <v>410</v>
      </c>
      <c r="E50">
        <v>0.16800000000000001</v>
      </c>
      <c r="F50">
        <v>0.24</v>
      </c>
      <c r="G50">
        <v>0.23799999999999999</v>
      </c>
      <c r="H50" s="1">
        <v>0.54100000000000004</v>
      </c>
      <c r="I50">
        <v>77</v>
      </c>
      <c r="J50">
        <v>70.900000000000006</v>
      </c>
      <c r="K50">
        <v>6.1</v>
      </c>
      <c r="L50">
        <v>6.6</v>
      </c>
      <c r="M50" t="str">
        <f t="shared" si="0"/>
        <v>2019-D.Brees</v>
      </c>
    </row>
    <row r="51" spans="1:13" x14ac:dyDescent="0.2">
      <c r="A51">
        <v>2019</v>
      </c>
      <c r="B51" t="s">
        <v>172</v>
      </c>
      <c r="D51">
        <v>525</v>
      </c>
      <c r="E51">
        <v>0.14799999999999999</v>
      </c>
      <c r="F51">
        <v>0.21299999999999999</v>
      </c>
      <c r="G51">
        <v>0.19900000000000001</v>
      </c>
      <c r="H51" s="1">
        <v>0.48399999999999999</v>
      </c>
      <c r="I51">
        <v>72.900000000000006</v>
      </c>
      <c r="J51">
        <v>68.5</v>
      </c>
      <c r="K51">
        <v>4.4000000000000004</v>
      </c>
      <c r="L51">
        <v>7.7</v>
      </c>
      <c r="M51" t="str">
        <f t="shared" si="0"/>
        <v>2019-K.Cousins</v>
      </c>
    </row>
    <row r="52" spans="1:13" x14ac:dyDescent="0.2">
      <c r="A52">
        <v>2019</v>
      </c>
      <c r="B52" t="s">
        <v>171</v>
      </c>
      <c r="D52">
        <v>667</v>
      </c>
      <c r="E52">
        <v>0.14699999999999999</v>
      </c>
      <c r="F52">
        <v>0.17299999999999999</v>
      </c>
      <c r="G52">
        <v>0.15</v>
      </c>
      <c r="H52" s="1">
        <v>0.499</v>
      </c>
      <c r="I52">
        <v>69.2</v>
      </c>
      <c r="J52">
        <v>62.2</v>
      </c>
      <c r="K52">
        <v>7</v>
      </c>
      <c r="L52">
        <v>9.3000000000000007</v>
      </c>
      <c r="M52" t="str">
        <f t="shared" si="0"/>
        <v>2019-R.Wilson</v>
      </c>
    </row>
    <row r="53" spans="1:13" x14ac:dyDescent="0.2">
      <c r="A53">
        <v>2019</v>
      </c>
      <c r="B53" t="s">
        <v>173</v>
      </c>
      <c r="D53">
        <v>581</v>
      </c>
      <c r="E53">
        <v>0.14099999999999999</v>
      </c>
      <c r="F53">
        <v>0.17699999999999999</v>
      </c>
      <c r="G53">
        <v>0.151</v>
      </c>
      <c r="H53" s="1">
        <v>0.49399999999999999</v>
      </c>
      <c r="I53">
        <v>75.099999999999994</v>
      </c>
      <c r="J53">
        <v>69.400000000000006</v>
      </c>
      <c r="K53">
        <v>5.7</v>
      </c>
      <c r="L53">
        <v>6.6</v>
      </c>
      <c r="M53" t="str">
        <f t="shared" si="0"/>
        <v>2019-D.Carr</v>
      </c>
    </row>
    <row r="54" spans="1:13" x14ac:dyDescent="0.2">
      <c r="A54">
        <v>2019</v>
      </c>
      <c r="B54" t="s">
        <v>186</v>
      </c>
      <c r="D54">
        <v>335</v>
      </c>
      <c r="E54">
        <v>0.14000000000000001</v>
      </c>
      <c r="F54">
        <v>0.224</v>
      </c>
      <c r="G54">
        <v>0.21</v>
      </c>
      <c r="H54" s="1">
        <v>0.499</v>
      </c>
      <c r="I54">
        <v>65.8</v>
      </c>
      <c r="J54">
        <v>63.8</v>
      </c>
      <c r="K54">
        <v>2.1</v>
      </c>
      <c r="L54">
        <v>10.4</v>
      </c>
      <c r="M54" t="str">
        <f t="shared" si="0"/>
        <v>2019-M.Stafford</v>
      </c>
    </row>
    <row r="55" spans="1:13" x14ac:dyDescent="0.2">
      <c r="A55">
        <v>2019</v>
      </c>
      <c r="B55" t="s">
        <v>179</v>
      </c>
      <c r="D55">
        <v>698</v>
      </c>
      <c r="E55">
        <v>0.13300000000000001</v>
      </c>
      <c r="F55">
        <v>0.222</v>
      </c>
      <c r="G55">
        <v>0.21</v>
      </c>
      <c r="H55" s="1">
        <v>0.52900000000000003</v>
      </c>
      <c r="I55">
        <v>67.400000000000006</v>
      </c>
      <c r="J55">
        <v>66.400000000000006</v>
      </c>
      <c r="K55">
        <v>1</v>
      </c>
      <c r="L55">
        <v>9.3000000000000007</v>
      </c>
      <c r="M55" t="str">
        <f t="shared" si="0"/>
        <v>2019-D.Prescott</v>
      </c>
    </row>
    <row r="56" spans="1:13" x14ac:dyDescent="0.2">
      <c r="A56">
        <v>2019</v>
      </c>
      <c r="B56" t="s">
        <v>177</v>
      </c>
      <c r="D56">
        <v>576</v>
      </c>
      <c r="E56">
        <v>0.13200000000000001</v>
      </c>
      <c r="F56">
        <v>0.20100000000000001</v>
      </c>
      <c r="G56">
        <v>0.16800000000000001</v>
      </c>
      <c r="H56" s="1">
        <v>0.51</v>
      </c>
      <c r="I56">
        <v>70.8</v>
      </c>
      <c r="J56">
        <v>68.400000000000006</v>
      </c>
      <c r="K56">
        <v>2.4</v>
      </c>
      <c r="L56">
        <v>6.5</v>
      </c>
      <c r="M56" t="str">
        <f t="shared" si="0"/>
        <v>2019-J.Garoppolo</v>
      </c>
    </row>
    <row r="57" spans="1:13" x14ac:dyDescent="0.2">
      <c r="A57">
        <v>2019</v>
      </c>
      <c r="B57" t="s">
        <v>168</v>
      </c>
      <c r="D57">
        <v>644</v>
      </c>
      <c r="E57">
        <v>0.129</v>
      </c>
      <c r="F57">
        <v>0.19700000000000001</v>
      </c>
      <c r="G57">
        <v>0.184</v>
      </c>
      <c r="H57" s="1">
        <v>0.503</v>
      </c>
      <c r="I57">
        <v>68.900000000000006</v>
      </c>
      <c r="J57">
        <v>67</v>
      </c>
      <c r="K57">
        <v>2</v>
      </c>
      <c r="L57">
        <v>8.6999999999999993</v>
      </c>
      <c r="M57" t="str">
        <f t="shared" si="0"/>
        <v>2019-D.Watson</v>
      </c>
    </row>
    <row r="58" spans="1:13" x14ac:dyDescent="0.2">
      <c r="A58">
        <v>2019</v>
      </c>
      <c r="B58" t="s">
        <v>175</v>
      </c>
      <c r="D58">
        <v>679</v>
      </c>
      <c r="E58">
        <v>0.11799999999999999</v>
      </c>
      <c r="F58">
        <v>0.14499999999999999</v>
      </c>
      <c r="G58">
        <v>0.11</v>
      </c>
      <c r="H58" s="1">
        <v>0.50800000000000001</v>
      </c>
      <c r="I58">
        <v>68.3</v>
      </c>
      <c r="J58">
        <v>64.599999999999994</v>
      </c>
      <c r="K58">
        <v>3.7</v>
      </c>
      <c r="L58">
        <v>8.8000000000000007</v>
      </c>
      <c r="M58" t="str">
        <f t="shared" si="0"/>
        <v>2019-P.Rivers</v>
      </c>
    </row>
    <row r="59" spans="1:13" x14ac:dyDescent="0.2">
      <c r="A59">
        <v>2019</v>
      </c>
      <c r="B59" t="s">
        <v>163</v>
      </c>
      <c r="D59">
        <v>678</v>
      </c>
      <c r="E59">
        <v>0.10100000000000001</v>
      </c>
      <c r="F59">
        <v>0.14399999999999999</v>
      </c>
      <c r="G59">
        <v>0.13600000000000001</v>
      </c>
      <c r="H59" s="1">
        <v>0.45700000000000002</v>
      </c>
      <c r="I59">
        <v>65.599999999999994</v>
      </c>
      <c r="J59">
        <v>65</v>
      </c>
      <c r="K59">
        <v>0.7</v>
      </c>
      <c r="L59">
        <v>8.9</v>
      </c>
      <c r="M59" t="str">
        <f t="shared" si="0"/>
        <v>2019-A.Rodgers</v>
      </c>
    </row>
    <row r="60" spans="1:13" x14ac:dyDescent="0.2">
      <c r="A60">
        <v>2019</v>
      </c>
      <c r="B60" t="s">
        <v>208</v>
      </c>
      <c r="D60">
        <v>752</v>
      </c>
      <c r="E60">
        <v>9.7000000000000003E-2</v>
      </c>
      <c r="F60">
        <v>0.13400000000000001</v>
      </c>
      <c r="G60">
        <v>9.2999999999999999E-2</v>
      </c>
      <c r="H60" s="1">
        <v>0.49099999999999999</v>
      </c>
      <c r="I60">
        <v>62.9</v>
      </c>
      <c r="J60">
        <v>62.2</v>
      </c>
      <c r="K60">
        <v>0.7</v>
      </c>
      <c r="L60">
        <v>10.6</v>
      </c>
      <c r="M60" t="str">
        <f t="shared" si="0"/>
        <v>2019-J.Winston</v>
      </c>
    </row>
    <row r="61" spans="1:13" x14ac:dyDescent="0.2">
      <c r="A61">
        <v>2019</v>
      </c>
      <c r="B61" t="s">
        <v>185</v>
      </c>
      <c r="D61">
        <v>729</v>
      </c>
      <c r="E61">
        <v>9.0999999999999998E-2</v>
      </c>
      <c r="F61">
        <v>0.1</v>
      </c>
      <c r="G61">
        <v>7.1999999999999995E-2</v>
      </c>
      <c r="H61" s="1">
        <v>0.47699999999999998</v>
      </c>
      <c r="I61">
        <v>69.2</v>
      </c>
      <c r="J61">
        <v>67.400000000000006</v>
      </c>
      <c r="K61">
        <v>1.8</v>
      </c>
      <c r="L61">
        <v>8.3000000000000007</v>
      </c>
      <c r="M61" t="str">
        <f t="shared" si="0"/>
        <v>2019-M.Ryan</v>
      </c>
    </row>
    <row r="62" spans="1:13" x14ac:dyDescent="0.2">
      <c r="A62">
        <v>2019</v>
      </c>
      <c r="B62" t="s">
        <v>200</v>
      </c>
      <c r="D62">
        <v>189</v>
      </c>
      <c r="E62">
        <v>8.4000000000000005E-2</v>
      </c>
      <c r="F62">
        <v>0.12</v>
      </c>
      <c r="G62">
        <v>0.105</v>
      </c>
      <c r="H62" s="1">
        <v>0.45</v>
      </c>
      <c r="I62">
        <v>65.8</v>
      </c>
      <c r="J62">
        <v>66.599999999999994</v>
      </c>
      <c r="K62">
        <v>-0.8</v>
      </c>
      <c r="L62">
        <v>6.7</v>
      </c>
      <c r="M62" t="str">
        <f t="shared" si="0"/>
        <v>2019-D.Lock</v>
      </c>
    </row>
    <row r="63" spans="1:13" x14ac:dyDescent="0.2">
      <c r="A63">
        <v>2019</v>
      </c>
      <c r="B63" t="s">
        <v>170</v>
      </c>
      <c r="D63">
        <v>619</v>
      </c>
      <c r="E63">
        <v>7.9000000000000001E-2</v>
      </c>
      <c r="F63">
        <v>0.10299999999999999</v>
      </c>
      <c r="G63">
        <v>8.1000000000000003E-2</v>
      </c>
      <c r="H63" s="1">
        <v>0.48799999999999999</v>
      </c>
      <c r="I63">
        <v>63</v>
      </c>
      <c r="J63">
        <v>63.6</v>
      </c>
      <c r="K63">
        <v>-0.6</v>
      </c>
      <c r="L63">
        <v>9.1</v>
      </c>
      <c r="M63" t="str">
        <f t="shared" si="0"/>
        <v>2019-R.Fitzpatrick</v>
      </c>
    </row>
    <row r="64" spans="1:13" x14ac:dyDescent="0.2">
      <c r="A64">
        <v>2019</v>
      </c>
      <c r="B64" t="s">
        <v>182</v>
      </c>
      <c r="D64">
        <v>238</v>
      </c>
      <c r="E64">
        <v>7.8E-2</v>
      </c>
      <c r="F64">
        <v>8.5999999999999993E-2</v>
      </c>
      <c r="G64">
        <v>8.4000000000000005E-2</v>
      </c>
      <c r="H64" s="1">
        <v>0.45400000000000001</v>
      </c>
      <c r="I64">
        <v>71.099999999999994</v>
      </c>
      <c r="J64">
        <v>70.7</v>
      </c>
      <c r="K64">
        <v>0.4</v>
      </c>
      <c r="L64">
        <v>6.2</v>
      </c>
      <c r="M64" t="str">
        <f t="shared" si="0"/>
        <v>2019-T.Bridgewater</v>
      </c>
    </row>
    <row r="65" spans="1:13" x14ac:dyDescent="0.2">
      <c r="A65">
        <v>2019</v>
      </c>
      <c r="B65" t="s">
        <v>204</v>
      </c>
      <c r="D65">
        <v>737</v>
      </c>
      <c r="E65">
        <v>7.6999999999999999E-2</v>
      </c>
      <c r="F65">
        <v>9.9000000000000005E-2</v>
      </c>
      <c r="G65">
        <v>0.09</v>
      </c>
      <c r="H65" s="1">
        <v>0.49399999999999999</v>
      </c>
      <c r="I65">
        <v>65.099999999999994</v>
      </c>
      <c r="J65">
        <v>65.7</v>
      </c>
      <c r="K65">
        <v>-0.6</v>
      </c>
      <c r="L65">
        <v>8</v>
      </c>
      <c r="M65" t="str">
        <f t="shared" si="0"/>
        <v>2019-C.Wentz</v>
      </c>
    </row>
    <row r="66" spans="1:13" x14ac:dyDescent="0.2">
      <c r="A66">
        <v>2019</v>
      </c>
      <c r="B66" t="s">
        <v>167</v>
      </c>
      <c r="D66">
        <v>693</v>
      </c>
      <c r="E66">
        <v>7.4999999999999997E-2</v>
      </c>
      <c r="F66">
        <v>0.11600000000000001</v>
      </c>
      <c r="G66">
        <v>0.1</v>
      </c>
      <c r="H66" s="1">
        <v>0.44</v>
      </c>
      <c r="I66">
        <v>64.3</v>
      </c>
      <c r="J66">
        <v>66.400000000000006</v>
      </c>
      <c r="K66">
        <v>-2.1</v>
      </c>
      <c r="L66">
        <v>7.8</v>
      </c>
      <c r="M66" t="str">
        <f t="shared" si="0"/>
        <v>2019-T.Brady</v>
      </c>
    </row>
    <row r="67" spans="1:13" x14ac:dyDescent="0.2">
      <c r="A67">
        <v>2019</v>
      </c>
      <c r="B67" t="s">
        <v>190</v>
      </c>
      <c r="D67">
        <v>712</v>
      </c>
      <c r="E67">
        <v>7.3999999999999996E-2</v>
      </c>
      <c r="F67">
        <v>0.107</v>
      </c>
      <c r="G67">
        <v>7.6999999999999999E-2</v>
      </c>
      <c r="H67" s="1">
        <v>0.46300000000000002</v>
      </c>
      <c r="I67">
        <v>64.900000000000006</v>
      </c>
      <c r="J67">
        <v>66.7</v>
      </c>
      <c r="K67">
        <v>-1.8</v>
      </c>
      <c r="L67">
        <v>7.9</v>
      </c>
      <c r="M67" t="str">
        <f t="shared" ref="M67:M130" si="1">CONCATENATE(A67,"-",B67)</f>
        <v>2019-J.Goff</v>
      </c>
    </row>
    <row r="68" spans="1:13" x14ac:dyDescent="0.2">
      <c r="A68">
        <v>2019</v>
      </c>
      <c r="B68" t="s">
        <v>209</v>
      </c>
      <c r="D68">
        <v>103</v>
      </c>
      <c r="E68">
        <v>7.1999999999999995E-2</v>
      </c>
      <c r="F68">
        <v>8.4000000000000005E-2</v>
      </c>
      <c r="G68">
        <v>8.4000000000000005E-2</v>
      </c>
      <c r="H68" s="1">
        <v>0.46600000000000003</v>
      </c>
      <c r="I68">
        <v>67</v>
      </c>
      <c r="J68">
        <v>67.599999999999994</v>
      </c>
      <c r="K68">
        <v>-0.6</v>
      </c>
      <c r="L68">
        <v>7.1</v>
      </c>
      <c r="M68" t="str">
        <f t="shared" si="1"/>
        <v>2019-M.Moore</v>
      </c>
    </row>
    <row r="69" spans="1:13" x14ac:dyDescent="0.2">
      <c r="A69">
        <v>2019</v>
      </c>
      <c r="B69" t="s">
        <v>210</v>
      </c>
      <c r="D69">
        <v>555</v>
      </c>
      <c r="E69">
        <v>6.4000000000000001E-2</v>
      </c>
      <c r="F69">
        <v>0.10299999999999999</v>
      </c>
      <c r="G69">
        <v>8.4000000000000005E-2</v>
      </c>
      <c r="H69" s="1">
        <v>0.47599999999999998</v>
      </c>
      <c r="I69">
        <v>64.2</v>
      </c>
      <c r="J69">
        <v>67.400000000000006</v>
      </c>
      <c r="K69">
        <v>-3.3</v>
      </c>
      <c r="L69">
        <v>7.9</v>
      </c>
      <c r="M69" t="str">
        <f t="shared" si="1"/>
        <v>2019-J.Brissett</v>
      </c>
    </row>
    <row r="70" spans="1:13" x14ac:dyDescent="0.2">
      <c r="A70">
        <v>2019</v>
      </c>
      <c r="B70" t="s">
        <v>180</v>
      </c>
      <c r="D70">
        <v>707</v>
      </c>
      <c r="E70">
        <v>5.6000000000000001E-2</v>
      </c>
      <c r="F70">
        <v>5.5E-2</v>
      </c>
      <c r="G70">
        <v>3.7999999999999999E-2</v>
      </c>
      <c r="H70" s="1">
        <v>0.44600000000000001</v>
      </c>
      <c r="I70">
        <v>67.5</v>
      </c>
      <c r="J70">
        <v>69</v>
      </c>
      <c r="K70">
        <v>-1.5</v>
      </c>
      <c r="L70">
        <v>7.4</v>
      </c>
      <c r="M70" t="str">
        <f t="shared" si="1"/>
        <v>2019-K.Murray</v>
      </c>
    </row>
    <row r="71" spans="1:13" x14ac:dyDescent="0.2">
      <c r="A71">
        <v>2019</v>
      </c>
      <c r="B71" t="s">
        <v>164</v>
      </c>
      <c r="D71">
        <v>624</v>
      </c>
      <c r="E71">
        <v>5.5E-2</v>
      </c>
      <c r="F71">
        <v>5.2999999999999999E-2</v>
      </c>
      <c r="G71">
        <v>4.2999999999999997E-2</v>
      </c>
      <c r="H71" s="1">
        <v>0.44900000000000001</v>
      </c>
      <c r="I71">
        <v>62.4</v>
      </c>
      <c r="J71">
        <v>64.099999999999994</v>
      </c>
      <c r="K71">
        <v>-1.6</v>
      </c>
      <c r="L71">
        <v>9.5</v>
      </c>
      <c r="M71" t="str">
        <f t="shared" si="1"/>
        <v>2019-J.Allen</v>
      </c>
    </row>
    <row r="72" spans="1:13" x14ac:dyDescent="0.2">
      <c r="A72">
        <v>2019</v>
      </c>
      <c r="B72" t="s">
        <v>211</v>
      </c>
      <c r="D72">
        <v>287</v>
      </c>
      <c r="E72">
        <v>5.3999999999999999E-2</v>
      </c>
      <c r="F72">
        <v>4.3999999999999997E-2</v>
      </c>
      <c r="G72">
        <v>1.7000000000000001E-2</v>
      </c>
      <c r="H72" s="1">
        <v>0.47399999999999998</v>
      </c>
      <c r="I72">
        <v>66.7</v>
      </c>
      <c r="J72">
        <v>67.8</v>
      </c>
      <c r="K72">
        <v>-1.1000000000000001</v>
      </c>
      <c r="L72">
        <v>6.9</v>
      </c>
      <c r="M72" t="str">
        <f t="shared" si="1"/>
        <v>2019-C.Keenum</v>
      </c>
    </row>
    <row r="73" spans="1:13" x14ac:dyDescent="0.2">
      <c r="A73">
        <v>2019</v>
      </c>
      <c r="B73" t="s">
        <v>174</v>
      </c>
      <c r="D73">
        <v>649</v>
      </c>
      <c r="E73">
        <v>4.9000000000000002E-2</v>
      </c>
      <c r="F73">
        <v>5.7000000000000002E-2</v>
      </c>
      <c r="G73">
        <v>3.5999999999999997E-2</v>
      </c>
      <c r="H73" s="1">
        <v>0.442</v>
      </c>
      <c r="I73">
        <v>61.8</v>
      </c>
      <c r="J73">
        <v>64.7</v>
      </c>
      <c r="K73">
        <v>-3</v>
      </c>
      <c r="L73">
        <v>8.5</v>
      </c>
      <c r="M73" t="str">
        <f t="shared" si="1"/>
        <v>2019-B.Mayfield</v>
      </c>
    </row>
    <row r="74" spans="1:13" x14ac:dyDescent="0.2">
      <c r="A74">
        <v>2019</v>
      </c>
      <c r="B74" t="s">
        <v>203</v>
      </c>
      <c r="D74">
        <v>526</v>
      </c>
      <c r="E74">
        <v>4.5999999999999999E-2</v>
      </c>
      <c r="F74">
        <v>-1.4999999999999999E-2</v>
      </c>
      <c r="G74">
        <v>-2.8000000000000001E-2</v>
      </c>
      <c r="H74" s="1">
        <v>0.42799999999999999</v>
      </c>
      <c r="I74">
        <v>65.900000000000006</v>
      </c>
      <c r="J74">
        <v>64.900000000000006</v>
      </c>
      <c r="K74">
        <v>1</v>
      </c>
      <c r="L74">
        <v>8.6999999999999993</v>
      </c>
      <c r="M74" t="str">
        <f t="shared" si="1"/>
        <v>2019-S.Darnold</v>
      </c>
    </row>
    <row r="75" spans="1:13" x14ac:dyDescent="0.2">
      <c r="A75">
        <v>2019</v>
      </c>
      <c r="B75" t="s">
        <v>212</v>
      </c>
      <c r="D75">
        <v>202</v>
      </c>
      <c r="E75">
        <v>4.2999999999999997E-2</v>
      </c>
      <c r="F75">
        <v>-5.2999999999999999E-2</v>
      </c>
      <c r="G75">
        <v>-7.8E-2</v>
      </c>
      <c r="H75" s="1">
        <v>0.42099999999999999</v>
      </c>
      <c r="I75">
        <v>69.400000000000006</v>
      </c>
      <c r="J75">
        <v>67.3</v>
      </c>
      <c r="K75">
        <v>2.1</v>
      </c>
      <c r="L75">
        <v>7.5</v>
      </c>
      <c r="M75" t="str">
        <f t="shared" si="1"/>
        <v>2019-D.Hodges</v>
      </c>
    </row>
    <row r="76" spans="1:13" x14ac:dyDescent="0.2">
      <c r="A76">
        <v>2019</v>
      </c>
      <c r="B76" t="s">
        <v>198</v>
      </c>
      <c r="D76">
        <v>573</v>
      </c>
      <c r="E76">
        <v>3.9E-2</v>
      </c>
      <c r="F76">
        <v>1.4E-2</v>
      </c>
      <c r="G76">
        <v>-2.1000000000000001E-2</v>
      </c>
      <c r="H76" s="1">
        <v>0.436</v>
      </c>
      <c r="I76">
        <v>63.5</v>
      </c>
      <c r="J76">
        <v>65.5</v>
      </c>
      <c r="K76">
        <v>-1.9</v>
      </c>
      <c r="L76">
        <v>8</v>
      </c>
      <c r="M76" t="str">
        <f t="shared" si="1"/>
        <v>2019-D.Jones</v>
      </c>
    </row>
    <row r="77" spans="1:13" x14ac:dyDescent="0.2">
      <c r="A77">
        <v>2019</v>
      </c>
      <c r="B77" t="s">
        <v>193</v>
      </c>
      <c r="D77">
        <v>613</v>
      </c>
      <c r="E77">
        <v>3.7999999999999999E-2</v>
      </c>
      <c r="F77">
        <v>3.3000000000000002E-2</v>
      </c>
      <c r="G77">
        <v>5.0000000000000001E-3</v>
      </c>
      <c r="H77" s="1">
        <v>0.44400000000000001</v>
      </c>
      <c r="I77">
        <v>62.3</v>
      </c>
      <c r="J77">
        <v>65.599999999999994</v>
      </c>
      <c r="K77">
        <v>-3.3</v>
      </c>
      <c r="L77">
        <v>8.1999999999999993</v>
      </c>
      <c r="M77" t="str">
        <f t="shared" si="1"/>
        <v>2019-A.Dalton</v>
      </c>
    </row>
    <row r="78" spans="1:13" x14ac:dyDescent="0.2">
      <c r="A78">
        <v>2019</v>
      </c>
      <c r="B78" t="s">
        <v>169</v>
      </c>
      <c r="D78">
        <v>581</v>
      </c>
      <c r="E78">
        <v>3.6999999999999998E-2</v>
      </c>
      <c r="F78">
        <v>-8.0000000000000002E-3</v>
      </c>
      <c r="G78">
        <v>-3.6999999999999998E-2</v>
      </c>
      <c r="H78" s="1">
        <v>0.47299999999999998</v>
      </c>
      <c r="I78">
        <v>65.400000000000006</v>
      </c>
      <c r="J78">
        <v>66.400000000000006</v>
      </c>
      <c r="K78">
        <v>-1</v>
      </c>
      <c r="L78">
        <v>8.4</v>
      </c>
      <c r="M78" t="str">
        <f t="shared" si="1"/>
        <v>2019-K.Allen</v>
      </c>
    </row>
    <row r="79" spans="1:13" x14ac:dyDescent="0.2">
      <c r="A79">
        <v>2019</v>
      </c>
      <c r="B79" t="s">
        <v>196</v>
      </c>
      <c r="D79">
        <v>135</v>
      </c>
      <c r="E79">
        <v>3.6999999999999998E-2</v>
      </c>
      <c r="F79">
        <v>-6.4000000000000001E-2</v>
      </c>
      <c r="G79">
        <v>-9.6000000000000002E-2</v>
      </c>
      <c r="H79" s="1">
        <v>0.36299999999999999</v>
      </c>
      <c r="I79">
        <v>70</v>
      </c>
      <c r="J79">
        <v>68.5</v>
      </c>
      <c r="K79">
        <v>1.5</v>
      </c>
      <c r="L79">
        <v>8.1</v>
      </c>
      <c r="M79" t="str">
        <f t="shared" si="1"/>
        <v>2019-N.Foles</v>
      </c>
    </row>
    <row r="80" spans="1:13" x14ac:dyDescent="0.2">
      <c r="A80">
        <v>2019</v>
      </c>
      <c r="B80" t="s">
        <v>213</v>
      </c>
      <c r="D80">
        <v>334</v>
      </c>
      <c r="E80">
        <v>3.6999999999999998E-2</v>
      </c>
      <c r="F80">
        <v>-4.0000000000000001E-3</v>
      </c>
      <c r="G80">
        <v>-2.5000000000000001E-2</v>
      </c>
      <c r="H80" s="1">
        <v>0.41599999999999998</v>
      </c>
      <c r="I80">
        <v>64.2</v>
      </c>
      <c r="J80">
        <v>65.5</v>
      </c>
      <c r="K80">
        <v>-1.2</v>
      </c>
      <c r="L80">
        <v>8.1999999999999993</v>
      </c>
      <c r="M80" t="str">
        <f t="shared" si="1"/>
        <v>2019-M.Rudolph</v>
      </c>
    </row>
    <row r="81" spans="1:13" x14ac:dyDescent="0.2">
      <c r="A81">
        <v>2019</v>
      </c>
      <c r="B81" t="s">
        <v>197</v>
      </c>
      <c r="D81">
        <v>315</v>
      </c>
      <c r="E81">
        <v>3.5999999999999997E-2</v>
      </c>
      <c r="F81">
        <v>-2.5000000000000001E-2</v>
      </c>
      <c r="G81">
        <v>-4.4999999999999998E-2</v>
      </c>
      <c r="H81" s="1">
        <v>0.435</v>
      </c>
      <c r="I81">
        <v>68.400000000000006</v>
      </c>
      <c r="J81">
        <v>68.599999999999994</v>
      </c>
      <c r="K81">
        <v>-0.2</v>
      </c>
      <c r="L81">
        <v>6.8</v>
      </c>
      <c r="M81" t="str">
        <f t="shared" si="1"/>
        <v>2019-J.Flacco</v>
      </c>
    </row>
    <row r="82" spans="1:13" x14ac:dyDescent="0.2">
      <c r="A82">
        <v>2019</v>
      </c>
      <c r="B82" t="s">
        <v>187</v>
      </c>
      <c r="D82">
        <v>594</v>
      </c>
      <c r="E82">
        <v>0.03</v>
      </c>
      <c r="F82">
        <v>1.9E-2</v>
      </c>
      <c r="G82">
        <v>1E-3</v>
      </c>
      <c r="H82" s="1">
        <v>0.42899999999999999</v>
      </c>
      <c r="I82">
        <v>63.2</v>
      </c>
      <c r="J82">
        <v>67</v>
      </c>
      <c r="K82">
        <v>-3.8</v>
      </c>
      <c r="L82">
        <v>7.4</v>
      </c>
      <c r="M82" t="str">
        <f t="shared" si="1"/>
        <v>2019-G.Minshew II</v>
      </c>
    </row>
    <row r="83" spans="1:13" x14ac:dyDescent="0.2">
      <c r="A83">
        <v>2019</v>
      </c>
      <c r="B83" t="s">
        <v>214</v>
      </c>
      <c r="D83">
        <v>218</v>
      </c>
      <c r="E83">
        <v>2.9000000000000001E-2</v>
      </c>
      <c r="F83">
        <v>1.2E-2</v>
      </c>
      <c r="G83">
        <v>1.2E-2</v>
      </c>
      <c r="H83" s="1">
        <v>0.40400000000000003</v>
      </c>
      <c r="I83">
        <v>64.2</v>
      </c>
      <c r="J83">
        <v>67.7</v>
      </c>
      <c r="K83">
        <v>-3.6</v>
      </c>
      <c r="L83">
        <v>7.4</v>
      </c>
      <c r="M83" t="str">
        <f t="shared" si="1"/>
        <v>2019-M.Mariota</v>
      </c>
    </row>
    <row r="84" spans="1:13" x14ac:dyDescent="0.2">
      <c r="A84">
        <v>2019</v>
      </c>
      <c r="B84" t="s">
        <v>215</v>
      </c>
      <c r="D84">
        <v>146</v>
      </c>
      <c r="E84">
        <v>2.8000000000000001E-2</v>
      </c>
      <c r="F84">
        <v>-5.0000000000000001E-3</v>
      </c>
      <c r="G84">
        <v>-7.0000000000000001E-3</v>
      </c>
      <c r="H84" s="1">
        <v>0.432</v>
      </c>
      <c r="I84">
        <v>63.9</v>
      </c>
      <c r="J84">
        <v>66.7</v>
      </c>
      <c r="K84">
        <v>-2.8</v>
      </c>
      <c r="L84">
        <v>8.4</v>
      </c>
      <c r="M84" t="str">
        <f t="shared" si="1"/>
        <v>2019-J.Driskel</v>
      </c>
    </row>
    <row r="85" spans="1:13" x14ac:dyDescent="0.2">
      <c r="A85">
        <v>2019</v>
      </c>
      <c r="B85" t="s">
        <v>188</v>
      </c>
      <c r="D85">
        <v>625</v>
      </c>
      <c r="E85">
        <v>2.5999999999999999E-2</v>
      </c>
      <c r="F85">
        <v>-2.1999999999999999E-2</v>
      </c>
      <c r="G85">
        <v>-3.3000000000000002E-2</v>
      </c>
      <c r="H85" s="1">
        <v>0.44600000000000001</v>
      </c>
      <c r="I85">
        <v>64.8</v>
      </c>
      <c r="J85">
        <v>67.099999999999994</v>
      </c>
      <c r="K85">
        <v>-2.2999999999999998</v>
      </c>
      <c r="L85">
        <v>7.9</v>
      </c>
      <c r="M85" t="str">
        <f t="shared" si="1"/>
        <v>2019-M.Trubisky</v>
      </c>
    </row>
    <row r="86" spans="1:13" x14ac:dyDescent="0.2">
      <c r="A86">
        <v>2019</v>
      </c>
      <c r="B86" t="s">
        <v>216</v>
      </c>
      <c r="D86">
        <v>162</v>
      </c>
      <c r="E86">
        <v>0.02</v>
      </c>
      <c r="F86">
        <v>-3.7999999999999999E-2</v>
      </c>
      <c r="G86">
        <v>-5.1999999999999998E-2</v>
      </c>
      <c r="H86" s="1">
        <v>0.42599999999999999</v>
      </c>
      <c r="I86">
        <v>64.5</v>
      </c>
      <c r="J86">
        <v>67.099999999999994</v>
      </c>
      <c r="K86">
        <v>-2.6</v>
      </c>
      <c r="L86">
        <v>8.1999999999999993</v>
      </c>
      <c r="M86" t="str">
        <f t="shared" si="1"/>
        <v>2019-E.Manning</v>
      </c>
    </row>
    <row r="87" spans="1:13" x14ac:dyDescent="0.2">
      <c r="A87">
        <v>2019</v>
      </c>
      <c r="B87" t="s">
        <v>206</v>
      </c>
      <c r="D87">
        <v>258</v>
      </c>
      <c r="E87">
        <v>-2E-3</v>
      </c>
      <c r="F87">
        <v>-0.151</v>
      </c>
      <c r="G87">
        <v>-0.185</v>
      </c>
      <c r="H87" s="1">
        <v>0.40300000000000002</v>
      </c>
      <c r="I87">
        <v>60.7</v>
      </c>
      <c r="J87">
        <v>65.400000000000006</v>
      </c>
      <c r="K87">
        <v>-4.7</v>
      </c>
      <c r="L87">
        <v>8.6999999999999993</v>
      </c>
      <c r="M87" t="str">
        <f t="shared" si="1"/>
        <v>2019-D.Haskins</v>
      </c>
    </row>
    <row r="88" spans="1:13" x14ac:dyDescent="0.2">
      <c r="A88">
        <v>2019</v>
      </c>
      <c r="B88" t="s">
        <v>192</v>
      </c>
      <c r="D88">
        <v>102</v>
      </c>
      <c r="E88">
        <v>-1.2E-2</v>
      </c>
      <c r="F88">
        <v>-0.20599999999999999</v>
      </c>
      <c r="G88">
        <v>-0.223</v>
      </c>
      <c r="H88" s="1">
        <v>0.40200000000000002</v>
      </c>
      <c r="I88">
        <v>58.1</v>
      </c>
      <c r="J88">
        <v>65</v>
      </c>
      <c r="K88">
        <v>-6.8</v>
      </c>
      <c r="L88">
        <v>9.1999999999999993</v>
      </c>
      <c r="M88" t="str">
        <f t="shared" si="1"/>
        <v>2019-C.Newton</v>
      </c>
    </row>
    <row r="89" spans="1:13" x14ac:dyDescent="0.2">
      <c r="A89">
        <v>2019</v>
      </c>
      <c r="B89" t="s">
        <v>217</v>
      </c>
      <c r="D89">
        <v>137</v>
      </c>
      <c r="E89">
        <v>-3.9E-2</v>
      </c>
      <c r="F89">
        <v>-0.315</v>
      </c>
      <c r="G89">
        <v>-0.315</v>
      </c>
      <c r="H89" s="1">
        <v>0.35799999999999998</v>
      </c>
      <c r="I89">
        <v>53.2</v>
      </c>
      <c r="J89">
        <v>65.900000000000006</v>
      </c>
      <c r="K89">
        <v>-12.7</v>
      </c>
      <c r="L89">
        <v>8.1999999999999993</v>
      </c>
      <c r="M89" t="str">
        <f t="shared" si="1"/>
        <v>2019-J.Rosen</v>
      </c>
    </row>
    <row r="90" spans="1:13" x14ac:dyDescent="0.2">
      <c r="A90">
        <v>2019</v>
      </c>
      <c r="B90" t="s">
        <v>218</v>
      </c>
      <c r="D90">
        <v>211</v>
      </c>
      <c r="E90">
        <v>-5.0999999999999997E-2</v>
      </c>
      <c r="F90">
        <v>-0.14899999999999999</v>
      </c>
      <c r="G90">
        <v>-0.17799999999999999</v>
      </c>
      <c r="H90" s="1">
        <v>0.379</v>
      </c>
      <c r="I90">
        <v>56</v>
      </c>
      <c r="J90">
        <v>69.5</v>
      </c>
      <c r="K90">
        <v>-13.6</v>
      </c>
      <c r="L90">
        <v>8.5</v>
      </c>
      <c r="M90" t="str">
        <f t="shared" si="1"/>
        <v>2019-D.Blough</v>
      </c>
    </row>
    <row r="91" spans="1:13" x14ac:dyDescent="0.2">
      <c r="A91">
        <v>2019</v>
      </c>
      <c r="B91" t="s">
        <v>202</v>
      </c>
      <c r="D91">
        <v>107</v>
      </c>
      <c r="E91">
        <v>-5.5E-2</v>
      </c>
      <c r="F91">
        <v>-0.11700000000000001</v>
      </c>
      <c r="G91">
        <v>-0.123</v>
      </c>
      <c r="H91" s="1">
        <v>0.35499999999999998</v>
      </c>
      <c r="I91">
        <v>50.6</v>
      </c>
      <c r="J91">
        <v>65</v>
      </c>
      <c r="K91">
        <v>-14.3</v>
      </c>
      <c r="L91">
        <v>8.1</v>
      </c>
      <c r="M91" t="str">
        <f t="shared" si="1"/>
        <v>2019-B.Allen</v>
      </c>
    </row>
    <row r="92" spans="1:13" x14ac:dyDescent="0.2">
      <c r="A92">
        <v>2019</v>
      </c>
      <c r="B92" t="s">
        <v>219</v>
      </c>
      <c r="D92">
        <v>114</v>
      </c>
      <c r="E92">
        <v>-5.7000000000000002E-2</v>
      </c>
      <c r="F92">
        <v>-0.318</v>
      </c>
      <c r="G92">
        <v>-0.41799999999999998</v>
      </c>
      <c r="H92" s="1">
        <v>0.36</v>
      </c>
      <c r="I92">
        <v>48.8</v>
      </c>
      <c r="J92">
        <v>64.8</v>
      </c>
      <c r="K92">
        <v>-16</v>
      </c>
      <c r="L92">
        <v>8.1</v>
      </c>
      <c r="M92" t="str">
        <f t="shared" si="1"/>
        <v>2019-R.Finley</v>
      </c>
    </row>
    <row r="93" spans="1:13" x14ac:dyDescent="0.2">
      <c r="A93">
        <v>2018</v>
      </c>
      <c r="B93" t="s">
        <v>176</v>
      </c>
      <c r="D93">
        <v>550</v>
      </c>
      <c r="E93">
        <v>0.214</v>
      </c>
      <c r="F93">
        <v>0.37</v>
      </c>
      <c r="G93">
        <v>0.36799999999999999</v>
      </c>
      <c r="H93" s="1">
        <v>0.57999999999999996</v>
      </c>
      <c r="I93">
        <v>75.5</v>
      </c>
      <c r="J93">
        <v>69</v>
      </c>
      <c r="K93">
        <v>6.5</v>
      </c>
      <c r="L93">
        <v>7.2</v>
      </c>
      <c r="M93" t="str">
        <f t="shared" si="1"/>
        <v>2018-D.Brees</v>
      </c>
    </row>
    <row r="94" spans="1:13" x14ac:dyDescent="0.2">
      <c r="A94">
        <v>2018</v>
      </c>
      <c r="B94" t="s">
        <v>166</v>
      </c>
      <c r="D94">
        <v>695</v>
      </c>
      <c r="E94">
        <v>0.20499999999999999</v>
      </c>
      <c r="F94">
        <v>0.38</v>
      </c>
      <c r="G94">
        <v>0.36299999999999999</v>
      </c>
      <c r="H94" s="1">
        <v>0.53400000000000003</v>
      </c>
      <c r="I94">
        <v>68.3</v>
      </c>
      <c r="J94">
        <v>63.8</v>
      </c>
      <c r="K94">
        <v>4.5</v>
      </c>
      <c r="L94">
        <v>9.1</v>
      </c>
      <c r="M94" t="str">
        <f t="shared" si="1"/>
        <v>2018-P.Mahomes</v>
      </c>
    </row>
    <row r="95" spans="1:13" x14ac:dyDescent="0.2">
      <c r="A95">
        <v>2018</v>
      </c>
      <c r="B95" t="s">
        <v>171</v>
      </c>
      <c r="D95">
        <v>556</v>
      </c>
      <c r="E95">
        <v>0.17</v>
      </c>
      <c r="F95">
        <v>0.22700000000000001</v>
      </c>
      <c r="G95">
        <v>0.20200000000000001</v>
      </c>
      <c r="H95" s="1">
        <v>0.495</v>
      </c>
      <c r="I95">
        <v>70</v>
      </c>
      <c r="J95">
        <v>62.5</v>
      </c>
      <c r="K95">
        <v>7.5</v>
      </c>
      <c r="L95">
        <v>9.1999999999999993</v>
      </c>
      <c r="M95" t="str">
        <f t="shared" si="1"/>
        <v>2018-R.Wilson</v>
      </c>
    </row>
    <row r="96" spans="1:13" x14ac:dyDescent="0.2">
      <c r="A96">
        <v>2018</v>
      </c>
      <c r="B96" t="s">
        <v>170</v>
      </c>
      <c r="D96">
        <v>306</v>
      </c>
      <c r="E96">
        <v>0.16500000000000001</v>
      </c>
      <c r="F96">
        <v>0.24399999999999999</v>
      </c>
      <c r="G96">
        <v>0.20499999999999999</v>
      </c>
      <c r="H96" s="1">
        <v>0.51</v>
      </c>
      <c r="I96">
        <v>66.900000000000006</v>
      </c>
      <c r="J96">
        <v>61.7</v>
      </c>
      <c r="K96">
        <v>5.2</v>
      </c>
      <c r="L96">
        <v>10.4</v>
      </c>
      <c r="M96" t="str">
        <f t="shared" si="1"/>
        <v>2018-R.Fitzpatrick</v>
      </c>
    </row>
    <row r="97" spans="1:13" x14ac:dyDescent="0.2">
      <c r="A97">
        <v>2018</v>
      </c>
      <c r="B97" t="s">
        <v>185</v>
      </c>
      <c r="D97">
        <v>707</v>
      </c>
      <c r="E97">
        <v>0.161</v>
      </c>
      <c r="F97">
        <v>0.248</v>
      </c>
      <c r="G97">
        <v>0.223</v>
      </c>
      <c r="H97" s="1">
        <v>0.52900000000000003</v>
      </c>
      <c r="I97">
        <v>70.900000000000006</v>
      </c>
      <c r="J97">
        <v>66.599999999999994</v>
      </c>
      <c r="K97">
        <v>4.3</v>
      </c>
      <c r="L97">
        <v>8.6</v>
      </c>
      <c r="M97" t="str">
        <f t="shared" si="1"/>
        <v>2018-M.Ryan</v>
      </c>
    </row>
    <row r="98" spans="1:13" x14ac:dyDescent="0.2">
      <c r="A98">
        <v>2018</v>
      </c>
      <c r="B98" t="s">
        <v>175</v>
      </c>
      <c r="D98">
        <v>579</v>
      </c>
      <c r="E98">
        <v>0.158</v>
      </c>
      <c r="F98">
        <v>0.251</v>
      </c>
      <c r="G98">
        <v>0.24099999999999999</v>
      </c>
      <c r="H98" s="1">
        <v>0.51300000000000001</v>
      </c>
      <c r="I98">
        <v>69</v>
      </c>
      <c r="J98">
        <v>65.400000000000006</v>
      </c>
      <c r="K98">
        <v>3.6</v>
      </c>
      <c r="L98">
        <v>7.8</v>
      </c>
      <c r="M98" t="str">
        <f t="shared" si="1"/>
        <v>2018-P.Rivers</v>
      </c>
    </row>
    <row r="99" spans="1:13" x14ac:dyDescent="0.2">
      <c r="A99">
        <v>2018</v>
      </c>
      <c r="B99" t="s">
        <v>189</v>
      </c>
      <c r="D99">
        <v>755</v>
      </c>
      <c r="E99">
        <v>0.14699999999999999</v>
      </c>
      <c r="F99">
        <v>0.248</v>
      </c>
      <c r="G99">
        <v>0.23599999999999999</v>
      </c>
      <c r="H99" s="1">
        <v>0.51500000000000001</v>
      </c>
      <c r="I99">
        <v>68.3</v>
      </c>
      <c r="J99">
        <v>66.5</v>
      </c>
      <c r="K99">
        <v>1.7</v>
      </c>
      <c r="L99">
        <v>7.8</v>
      </c>
      <c r="M99" t="str">
        <f t="shared" si="1"/>
        <v>2018-B.Roethlisberger</v>
      </c>
    </row>
    <row r="100" spans="1:13" x14ac:dyDescent="0.2">
      <c r="A100">
        <v>2018</v>
      </c>
      <c r="B100" t="s">
        <v>188</v>
      </c>
      <c r="D100">
        <v>553</v>
      </c>
      <c r="E100">
        <v>0.13500000000000001</v>
      </c>
      <c r="F100">
        <v>0.21299999999999999</v>
      </c>
      <c r="G100">
        <v>0.19700000000000001</v>
      </c>
      <c r="H100" s="1">
        <v>0.51700000000000002</v>
      </c>
      <c r="I100">
        <v>67.8</v>
      </c>
      <c r="J100">
        <v>65.8</v>
      </c>
      <c r="K100">
        <v>2</v>
      </c>
      <c r="L100">
        <v>9</v>
      </c>
      <c r="M100" t="str">
        <f t="shared" si="1"/>
        <v>2018-M.Trubisky</v>
      </c>
    </row>
    <row r="101" spans="1:13" x14ac:dyDescent="0.2">
      <c r="A101">
        <v>2018</v>
      </c>
      <c r="B101" t="s">
        <v>190</v>
      </c>
      <c r="D101">
        <v>654</v>
      </c>
      <c r="E101">
        <v>0.13200000000000001</v>
      </c>
      <c r="F101">
        <v>0.21299999999999999</v>
      </c>
      <c r="G101">
        <v>0.19600000000000001</v>
      </c>
      <c r="H101" s="1">
        <v>0.51200000000000001</v>
      </c>
      <c r="I101">
        <v>67.7</v>
      </c>
      <c r="J101">
        <v>66.099999999999994</v>
      </c>
      <c r="K101">
        <v>1.5</v>
      </c>
      <c r="L101">
        <v>8.6999999999999993</v>
      </c>
      <c r="M101" t="str">
        <f t="shared" si="1"/>
        <v>2018-J.Goff</v>
      </c>
    </row>
    <row r="102" spans="1:13" x14ac:dyDescent="0.2">
      <c r="A102">
        <v>2018</v>
      </c>
      <c r="B102" t="s">
        <v>196</v>
      </c>
      <c r="D102">
        <v>223</v>
      </c>
      <c r="E102">
        <v>0.13100000000000001</v>
      </c>
      <c r="F102">
        <v>0.15</v>
      </c>
      <c r="G102">
        <v>0.11899999999999999</v>
      </c>
      <c r="H102" s="1">
        <v>0.47099999999999997</v>
      </c>
      <c r="I102">
        <v>73.099999999999994</v>
      </c>
      <c r="J102">
        <v>67.3</v>
      </c>
      <c r="K102">
        <v>5.7</v>
      </c>
      <c r="L102">
        <v>6.8</v>
      </c>
      <c r="M102" t="str">
        <f t="shared" si="1"/>
        <v>2018-N.Foles</v>
      </c>
    </row>
    <row r="103" spans="1:13" x14ac:dyDescent="0.2">
      <c r="A103">
        <v>2018</v>
      </c>
      <c r="B103" t="s">
        <v>208</v>
      </c>
      <c r="D103">
        <v>477</v>
      </c>
      <c r="E103">
        <v>0.13100000000000001</v>
      </c>
      <c r="F103">
        <v>0.19900000000000001</v>
      </c>
      <c r="G103">
        <v>0.16800000000000001</v>
      </c>
      <c r="H103" s="1">
        <v>0.51200000000000001</v>
      </c>
      <c r="I103">
        <v>65.400000000000006</v>
      </c>
      <c r="J103">
        <v>63.2</v>
      </c>
      <c r="K103">
        <v>2.2000000000000002</v>
      </c>
      <c r="L103">
        <v>10.8</v>
      </c>
      <c r="M103" t="str">
        <f t="shared" si="1"/>
        <v>2018-J.Winston</v>
      </c>
    </row>
    <row r="104" spans="1:13" x14ac:dyDescent="0.2">
      <c r="A104">
        <v>2018</v>
      </c>
      <c r="B104" t="s">
        <v>168</v>
      </c>
      <c r="D104">
        <v>694</v>
      </c>
      <c r="E104">
        <v>0.13</v>
      </c>
      <c r="F104">
        <v>0.161</v>
      </c>
      <c r="G104">
        <v>0.155</v>
      </c>
      <c r="H104" s="1">
        <v>0.50700000000000001</v>
      </c>
      <c r="I104">
        <v>70.099999999999994</v>
      </c>
      <c r="J104">
        <v>65.400000000000006</v>
      </c>
      <c r="K104">
        <v>4.7</v>
      </c>
      <c r="L104">
        <v>8.5</v>
      </c>
      <c r="M104" t="str">
        <f t="shared" si="1"/>
        <v>2018-D.Watson</v>
      </c>
    </row>
    <row r="105" spans="1:13" x14ac:dyDescent="0.2">
      <c r="A105">
        <v>2018</v>
      </c>
      <c r="B105" t="s">
        <v>167</v>
      </c>
      <c r="D105">
        <v>631</v>
      </c>
      <c r="E105">
        <v>0.124</v>
      </c>
      <c r="F105">
        <v>0.19900000000000001</v>
      </c>
      <c r="G105">
        <v>0.19500000000000001</v>
      </c>
      <c r="H105" s="1">
        <v>0.52600000000000002</v>
      </c>
      <c r="I105">
        <v>67.900000000000006</v>
      </c>
      <c r="J105">
        <v>66.900000000000006</v>
      </c>
      <c r="K105">
        <v>1</v>
      </c>
      <c r="L105">
        <v>8</v>
      </c>
      <c r="M105" t="str">
        <f t="shared" si="1"/>
        <v>2018-T.Brady</v>
      </c>
    </row>
    <row r="106" spans="1:13" x14ac:dyDescent="0.2">
      <c r="A106">
        <v>2018</v>
      </c>
      <c r="B106" t="s">
        <v>204</v>
      </c>
      <c r="D106">
        <v>479</v>
      </c>
      <c r="E106">
        <v>0.121</v>
      </c>
      <c r="F106">
        <v>0.13300000000000001</v>
      </c>
      <c r="G106">
        <v>0.10299999999999999</v>
      </c>
      <c r="H106" s="1">
        <v>0.503</v>
      </c>
      <c r="I106">
        <v>70.5</v>
      </c>
      <c r="J106">
        <v>65.400000000000006</v>
      </c>
      <c r="K106">
        <v>5.0999999999999996</v>
      </c>
      <c r="L106">
        <v>7.9</v>
      </c>
      <c r="M106" t="str">
        <f t="shared" si="1"/>
        <v>2018-C.Wentz</v>
      </c>
    </row>
    <row r="107" spans="1:13" x14ac:dyDescent="0.2">
      <c r="A107">
        <v>2018</v>
      </c>
      <c r="B107" t="s">
        <v>220</v>
      </c>
      <c r="D107">
        <v>727</v>
      </c>
      <c r="E107">
        <v>0.11700000000000001</v>
      </c>
      <c r="F107">
        <v>0.184</v>
      </c>
      <c r="G107">
        <v>0.16600000000000001</v>
      </c>
      <c r="H107" s="1">
        <v>0.51300000000000001</v>
      </c>
      <c r="I107">
        <v>68.400000000000006</v>
      </c>
      <c r="J107">
        <v>67.5</v>
      </c>
      <c r="K107">
        <v>0.8</v>
      </c>
      <c r="L107">
        <v>7.5</v>
      </c>
      <c r="M107" t="str">
        <f t="shared" si="1"/>
        <v>2018-A.Luck</v>
      </c>
    </row>
    <row r="108" spans="1:13" x14ac:dyDescent="0.2">
      <c r="A108">
        <v>2018</v>
      </c>
      <c r="B108" t="s">
        <v>194</v>
      </c>
      <c r="D108">
        <v>317</v>
      </c>
      <c r="E108">
        <v>0.11</v>
      </c>
      <c r="F108">
        <v>0.14899999999999999</v>
      </c>
      <c r="G108">
        <v>0.11799999999999999</v>
      </c>
      <c r="H108" s="1">
        <v>0.48299999999999998</v>
      </c>
      <c r="I108">
        <v>67.400000000000006</v>
      </c>
      <c r="J108">
        <v>65.5</v>
      </c>
      <c r="K108">
        <v>1.9</v>
      </c>
      <c r="L108">
        <v>7.2</v>
      </c>
      <c r="M108" t="str">
        <f t="shared" si="1"/>
        <v>2018-N.Mullens</v>
      </c>
    </row>
    <row r="109" spans="1:13" x14ac:dyDescent="0.2">
      <c r="A109">
        <v>2018</v>
      </c>
      <c r="B109" t="s">
        <v>192</v>
      </c>
      <c r="D109">
        <v>611</v>
      </c>
      <c r="E109">
        <v>0.1</v>
      </c>
      <c r="F109">
        <v>0.105</v>
      </c>
      <c r="G109">
        <v>0.09</v>
      </c>
      <c r="H109" s="1">
        <v>0.501</v>
      </c>
      <c r="I109">
        <v>70.5</v>
      </c>
      <c r="J109">
        <v>67.400000000000006</v>
      </c>
      <c r="K109">
        <v>3</v>
      </c>
      <c r="L109">
        <v>7.3</v>
      </c>
      <c r="M109" t="str">
        <f t="shared" si="1"/>
        <v>2018-C.Newton</v>
      </c>
    </row>
    <row r="110" spans="1:13" x14ac:dyDescent="0.2">
      <c r="A110">
        <v>2018</v>
      </c>
      <c r="B110" t="s">
        <v>214</v>
      </c>
      <c r="D110">
        <v>453</v>
      </c>
      <c r="E110">
        <v>9.2999999999999999E-2</v>
      </c>
      <c r="F110">
        <v>8.2000000000000003E-2</v>
      </c>
      <c r="G110">
        <v>6.5000000000000002E-2</v>
      </c>
      <c r="H110" s="1">
        <v>0.48799999999999999</v>
      </c>
      <c r="I110">
        <v>71</v>
      </c>
      <c r="J110">
        <v>67.599999999999994</v>
      </c>
      <c r="K110">
        <v>3.4</v>
      </c>
      <c r="L110">
        <v>7.6</v>
      </c>
      <c r="M110" t="str">
        <f t="shared" si="1"/>
        <v>2018-M.Mariota</v>
      </c>
    </row>
    <row r="111" spans="1:13" x14ac:dyDescent="0.2">
      <c r="A111">
        <v>2018</v>
      </c>
      <c r="B111" t="s">
        <v>174</v>
      </c>
      <c r="D111">
        <v>570</v>
      </c>
      <c r="E111">
        <v>8.8999999999999996E-2</v>
      </c>
      <c r="F111">
        <v>0.10299999999999999</v>
      </c>
      <c r="G111">
        <v>7.9000000000000001E-2</v>
      </c>
      <c r="H111" s="1">
        <v>0.46800000000000003</v>
      </c>
      <c r="I111">
        <v>65.7</v>
      </c>
      <c r="J111">
        <v>64.400000000000006</v>
      </c>
      <c r="K111">
        <v>1.3</v>
      </c>
      <c r="L111">
        <v>9.4</v>
      </c>
      <c r="M111" t="str">
        <f t="shared" si="1"/>
        <v>2018-B.Mayfield</v>
      </c>
    </row>
    <row r="112" spans="1:13" x14ac:dyDescent="0.2">
      <c r="A112">
        <v>2018</v>
      </c>
      <c r="B112" t="s">
        <v>163</v>
      </c>
      <c r="D112">
        <v>721</v>
      </c>
      <c r="E112">
        <v>8.8999999999999996E-2</v>
      </c>
      <c r="F112">
        <v>0.13</v>
      </c>
      <c r="G112">
        <v>0.129</v>
      </c>
      <c r="H112" s="1">
        <v>0.47699999999999998</v>
      </c>
      <c r="I112">
        <v>64.7</v>
      </c>
      <c r="J112">
        <v>65.3</v>
      </c>
      <c r="K112">
        <v>-0.6</v>
      </c>
      <c r="L112">
        <v>8.8000000000000007</v>
      </c>
      <c r="M112" t="str">
        <f t="shared" si="1"/>
        <v>2018-A.Rodgers</v>
      </c>
    </row>
    <row r="113" spans="1:13" x14ac:dyDescent="0.2">
      <c r="A113">
        <v>2018</v>
      </c>
      <c r="B113" t="s">
        <v>173</v>
      </c>
      <c r="D113">
        <v>644</v>
      </c>
      <c r="E113">
        <v>8.1000000000000003E-2</v>
      </c>
      <c r="F113">
        <v>4.2999999999999997E-2</v>
      </c>
      <c r="G113">
        <v>6.0000000000000001E-3</v>
      </c>
      <c r="H113" s="1">
        <v>0.47799999999999998</v>
      </c>
      <c r="I113">
        <v>72</v>
      </c>
      <c r="J113">
        <v>68.2</v>
      </c>
      <c r="K113">
        <v>3.8</v>
      </c>
      <c r="L113">
        <v>7</v>
      </c>
      <c r="M113" t="str">
        <f t="shared" si="1"/>
        <v>2018-D.Carr</v>
      </c>
    </row>
    <row r="114" spans="1:13" x14ac:dyDescent="0.2">
      <c r="A114">
        <v>2018</v>
      </c>
      <c r="B114" t="s">
        <v>216</v>
      </c>
      <c r="D114">
        <v>657</v>
      </c>
      <c r="E114">
        <v>7.9000000000000001E-2</v>
      </c>
      <c r="F114">
        <v>8.6999999999999994E-2</v>
      </c>
      <c r="G114">
        <v>7.0000000000000007E-2</v>
      </c>
      <c r="H114" s="1">
        <v>0.434</v>
      </c>
      <c r="I114">
        <v>67</v>
      </c>
      <c r="J114">
        <v>66.599999999999994</v>
      </c>
      <c r="K114">
        <v>0.5</v>
      </c>
      <c r="L114">
        <v>7.3</v>
      </c>
      <c r="M114" t="str">
        <f t="shared" si="1"/>
        <v>2018-E.Manning</v>
      </c>
    </row>
    <row r="115" spans="1:13" x14ac:dyDescent="0.2">
      <c r="A115">
        <v>2018</v>
      </c>
      <c r="B115" t="s">
        <v>179</v>
      </c>
      <c r="D115">
        <v>683</v>
      </c>
      <c r="E115">
        <v>7.8E-2</v>
      </c>
      <c r="F115">
        <v>7.5999999999999998E-2</v>
      </c>
      <c r="G115">
        <v>6.8000000000000005E-2</v>
      </c>
      <c r="H115" s="1">
        <v>0.46400000000000002</v>
      </c>
      <c r="I115">
        <v>69</v>
      </c>
      <c r="J115">
        <v>67.900000000000006</v>
      </c>
      <c r="K115">
        <v>1.1000000000000001</v>
      </c>
      <c r="L115">
        <v>7.5</v>
      </c>
      <c r="M115" t="str">
        <f t="shared" si="1"/>
        <v>2018-D.Prescott</v>
      </c>
    </row>
    <row r="116" spans="1:13" x14ac:dyDescent="0.2">
      <c r="A116">
        <v>2018</v>
      </c>
      <c r="B116" t="s">
        <v>193</v>
      </c>
      <c r="D116">
        <v>426</v>
      </c>
      <c r="E116">
        <v>7.4999999999999997E-2</v>
      </c>
      <c r="F116">
        <v>0.129</v>
      </c>
      <c r="G116">
        <v>9.6000000000000002E-2</v>
      </c>
      <c r="H116" s="1">
        <v>0.49299999999999999</v>
      </c>
      <c r="I116">
        <v>63.3</v>
      </c>
      <c r="J116">
        <v>66.3</v>
      </c>
      <c r="K116">
        <v>-3</v>
      </c>
      <c r="L116">
        <v>8.1999999999999993</v>
      </c>
      <c r="M116" t="str">
        <f t="shared" si="1"/>
        <v>2018-A.Dalton</v>
      </c>
    </row>
    <row r="117" spans="1:13" x14ac:dyDescent="0.2">
      <c r="A117">
        <v>2018</v>
      </c>
      <c r="B117" t="s">
        <v>197</v>
      </c>
      <c r="D117">
        <v>431</v>
      </c>
      <c r="E117">
        <v>7.0999999999999994E-2</v>
      </c>
      <c r="F117">
        <v>0.111</v>
      </c>
      <c r="G117">
        <v>0.105</v>
      </c>
      <c r="H117" s="1">
        <v>0.47799999999999998</v>
      </c>
      <c r="I117">
        <v>62.9</v>
      </c>
      <c r="J117">
        <v>65.5</v>
      </c>
      <c r="K117">
        <v>-2.6</v>
      </c>
      <c r="L117">
        <v>8.8000000000000007</v>
      </c>
      <c r="M117" t="str">
        <f t="shared" si="1"/>
        <v>2018-J.Flacco</v>
      </c>
    </row>
    <row r="118" spans="1:13" x14ac:dyDescent="0.2">
      <c r="A118">
        <v>2018</v>
      </c>
      <c r="B118" t="s">
        <v>172</v>
      </c>
      <c r="D118">
        <v>708</v>
      </c>
      <c r="E118">
        <v>6.6000000000000003E-2</v>
      </c>
      <c r="F118">
        <v>1.7999999999999999E-2</v>
      </c>
      <c r="G118">
        <v>-1.2999999999999999E-2</v>
      </c>
      <c r="H118" s="1">
        <v>0.48</v>
      </c>
      <c r="I118">
        <v>71.8</v>
      </c>
      <c r="J118">
        <v>69.2</v>
      </c>
      <c r="K118">
        <v>2.6</v>
      </c>
      <c r="L118">
        <v>7.2</v>
      </c>
      <c r="M118" t="str">
        <f t="shared" si="1"/>
        <v>2018-K.Cousins</v>
      </c>
    </row>
    <row r="119" spans="1:13" x14ac:dyDescent="0.2">
      <c r="A119">
        <v>2018</v>
      </c>
      <c r="B119" t="s">
        <v>186</v>
      </c>
      <c r="D119">
        <v>649</v>
      </c>
      <c r="E119">
        <v>6.3E-2</v>
      </c>
      <c r="F119">
        <v>8.2000000000000003E-2</v>
      </c>
      <c r="G119">
        <v>5.2999999999999999E-2</v>
      </c>
      <c r="H119" s="1">
        <v>0.45100000000000001</v>
      </c>
      <c r="I119">
        <v>67.5</v>
      </c>
      <c r="J119">
        <v>69.599999999999994</v>
      </c>
      <c r="K119">
        <v>-2.1</v>
      </c>
      <c r="L119">
        <v>6.8</v>
      </c>
      <c r="M119" t="str">
        <f t="shared" si="1"/>
        <v>2018-M.Stafford</v>
      </c>
    </row>
    <row r="120" spans="1:13" x14ac:dyDescent="0.2">
      <c r="A120">
        <v>2018</v>
      </c>
      <c r="B120" t="s">
        <v>199</v>
      </c>
      <c r="D120">
        <v>406</v>
      </c>
      <c r="E120">
        <v>5.8999999999999997E-2</v>
      </c>
      <c r="F120">
        <v>6.7000000000000004E-2</v>
      </c>
      <c r="G120">
        <v>0.04</v>
      </c>
      <c r="H120" s="1">
        <v>0.47299999999999998</v>
      </c>
      <c r="I120">
        <v>65.099999999999994</v>
      </c>
      <c r="J120">
        <v>66.8</v>
      </c>
      <c r="K120">
        <v>-1.7</v>
      </c>
      <c r="L120">
        <v>8.3000000000000007</v>
      </c>
      <c r="M120" t="str">
        <f t="shared" si="1"/>
        <v>2018-A.Smith</v>
      </c>
    </row>
    <row r="121" spans="1:13" x14ac:dyDescent="0.2">
      <c r="A121">
        <v>2018</v>
      </c>
      <c r="B121" t="s">
        <v>177</v>
      </c>
      <c r="D121">
        <v>118</v>
      </c>
      <c r="E121">
        <v>5.1999999999999998E-2</v>
      </c>
      <c r="F121">
        <v>0.123</v>
      </c>
      <c r="G121">
        <v>0.10299999999999999</v>
      </c>
      <c r="H121" s="1">
        <v>0.53400000000000003</v>
      </c>
      <c r="I121">
        <v>60.9</v>
      </c>
      <c r="J121">
        <v>67.8</v>
      </c>
      <c r="K121">
        <v>-6.9</v>
      </c>
      <c r="L121">
        <v>8.8000000000000007</v>
      </c>
      <c r="M121" t="str">
        <f t="shared" si="1"/>
        <v>2018-J.Garoppolo</v>
      </c>
    </row>
    <row r="122" spans="1:13" x14ac:dyDescent="0.2">
      <c r="A122">
        <v>2018</v>
      </c>
      <c r="B122" t="s">
        <v>211</v>
      </c>
      <c r="D122">
        <v>680</v>
      </c>
      <c r="E122">
        <v>3.9E-2</v>
      </c>
      <c r="F122">
        <v>2E-3</v>
      </c>
      <c r="G122">
        <v>-8.9999999999999993E-3</v>
      </c>
      <c r="H122" s="1">
        <v>0.441</v>
      </c>
      <c r="I122">
        <v>64.900000000000006</v>
      </c>
      <c r="J122">
        <v>66.2</v>
      </c>
      <c r="K122">
        <v>-1.3</v>
      </c>
      <c r="L122">
        <v>7.6</v>
      </c>
      <c r="M122" t="str">
        <f t="shared" si="1"/>
        <v>2018-C.Keenum</v>
      </c>
    </row>
    <row r="123" spans="1:13" x14ac:dyDescent="0.2">
      <c r="A123">
        <v>2018</v>
      </c>
      <c r="B123" t="s">
        <v>221</v>
      </c>
      <c r="D123">
        <v>179</v>
      </c>
      <c r="E123">
        <v>3.9E-2</v>
      </c>
      <c r="F123">
        <v>-0.14599999999999999</v>
      </c>
      <c r="G123">
        <v>-0.16900000000000001</v>
      </c>
      <c r="H123" s="1">
        <v>0.441</v>
      </c>
      <c r="I123">
        <v>69.7</v>
      </c>
      <c r="J123">
        <v>67</v>
      </c>
      <c r="K123">
        <v>2.7</v>
      </c>
      <c r="L123">
        <v>6.6</v>
      </c>
      <c r="M123" t="str">
        <f t="shared" si="1"/>
        <v>2018-C.Kessler</v>
      </c>
    </row>
    <row r="124" spans="1:13" x14ac:dyDescent="0.2">
      <c r="A124">
        <v>2018</v>
      </c>
      <c r="B124" t="s">
        <v>222</v>
      </c>
      <c r="D124">
        <v>209</v>
      </c>
      <c r="E124">
        <v>3.6999999999999998E-2</v>
      </c>
      <c r="F124">
        <v>-3.2000000000000001E-2</v>
      </c>
      <c r="G124">
        <v>-5.7000000000000002E-2</v>
      </c>
      <c r="H124" s="1">
        <v>0.41599999999999998</v>
      </c>
      <c r="I124">
        <v>68.5</v>
      </c>
      <c r="J124">
        <v>68.2</v>
      </c>
      <c r="K124">
        <v>0.3</v>
      </c>
      <c r="L124">
        <v>7.8</v>
      </c>
      <c r="M124" t="str">
        <f t="shared" si="1"/>
        <v>2018-B.Osweiler</v>
      </c>
    </row>
    <row r="125" spans="1:13" x14ac:dyDescent="0.2">
      <c r="A125">
        <v>2018</v>
      </c>
      <c r="B125" t="s">
        <v>178</v>
      </c>
      <c r="D125">
        <v>334</v>
      </c>
      <c r="E125">
        <v>3.2000000000000001E-2</v>
      </c>
      <c r="F125">
        <v>5.8000000000000003E-2</v>
      </c>
      <c r="G125">
        <v>2.5999999999999999E-2</v>
      </c>
      <c r="H125" s="1">
        <v>0.47899999999999998</v>
      </c>
      <c r="I125">
        <v>60.4</v>
      </c>
      <c r="J125">
        <v>66.400000000000006</v>
      </c>
      <c r="K125">
        <v>-6</v>
      </c>
      <c r="L125">
        <v>8.8000000000000007</v>
      </c>
      <c r="M125" t="str">
        <f t="shared" si="1"/>
        <v>2018-L.Jackson</v>
      </c>
    </row>
    <row r="126" spans="1:13" x14ac:dyDescent="0.2">
      <c r="A126">
        <v>2018</v>
      </c>
      <c r="B126" t="s">
        <v>215</v>
      </c>
      <c r="D126">
        <v>231</v>
      </c>
      <c r="E126">
        <v>0.03</v>
      </c>
      <c r="F126">
        <v>2.9000000000000001E-2</v>
      </c>
      <c r="G126">
        <v>2.5999999999999999E-2</v>
      </c>
      <c r="H126" s="1">
        <v>0.41599999999999998</v>
      </c>
      <c r="I126">
        <v>61.4</v>
      </c>
      <c r="J126">
        <v>65.900000000000006</v>
      </c>
      <c r="K126">
        <v>-4.5</v>
      </c>
      <c r="L126">
        <v>8</v>
      </c>
      <c r="M126" t="str">
        <f t="shared" si="1"/>
        <v>2018-J.Driskel</v>
      </c>
    </row>
    <row r="127" spans="1:13" x14ac:dyDescent="0.2">
      <c r="A127">
        <v>2018</v>
      </c>
      <c r="B127" t="s">
        <v>203</v>
      </c>
      <c r="D127">
        <v>491</v>
      </c>
      <c r="E127">
        <v>2.5999999999999999E-2</v>
      </c>
      <c r="F127">
        <v>1.9E-2</v>
      </c>
      <c r="G127">
        <v>-1.7000000000000001E-2</v>
      </c>
      <c r="H127" s="1">
        <v>0.434</v>
      </c>
      <c r="I127">
        <v>59.8</v>
      </c>
      <c r="J127">
        <v>64.400000000000006</v>
      </c>
      <c r="K127">
        <v>-4.5999999999999996</v>
      </c>
      <c r="L127">
        <v>9.4</v>
      </c>
      <c r="M127" t="str">
        <f t="shared" si="1"/>
        <v>2018-S.Darnold</v>
      </c>
    </row>
    <row r="128" spans="1:13" x14ac:dyDescent="0.2">
      <c r="A128">
        <v>2018</v>
      </c>
      <c r="B128" t="s">
        <v>165</v>
      </c>
      <c r="D128">
        <v>356</v>
      </c>
      <c r="E128">
        <v>1.9E-2</v>
      </c>
      <c r="F128">
        <v>-0.13300000000000001</v>
      </c>
      <c r="G128">
        <v>-0.182</v>
      </c>
      <c r="H128" s="1">
        <v>0.41599999999999998</v>
      </c>
      <c r="I128">
        <v>65.900000000000006</v>
      </c>
      <c r="J128">
        <v>66.900000000000006</v>
      </c>
      <c r="K128">
        <v>-0.9</v>
      </c>
      <c r="L128">
        <v>8.1999999999999993</v>
      </c>
      <c r="M128" t="str">
        <f t="shared" si="1"/>
        <v>2018-R.Tannehill</v>
      </c>
    </row>
    <row r="129" spans="1:13" x14ac:dyDescent="0.2">
      <c r="A129">
        <v>2018</v>
      </c>
      <c r="B129" t="s">
        <v>164</v>
      </c>
      <c r="D129">
        <v>463</v>
      </c>
      <c r="E129">
        <v>1.2E-2</v>
      </c>
      <c r="F129">
        <v>1.4999999999999999E-2</v>
      </c>
      <c r="G129">
        <v>8.9999999999999993E-3</v>
      </c>
      <c r="H129" s="1">
        <v>0.42499999999999999</v>
      </c>
      <c r="I129">
        <v>55.6</v>
      </c>
      <c r="J129">
        <v>62.4</v>
      </c>
      <c r="K129">
        <v>-6.8</v>
      </c>
      <c r="L129">
        <v>10.8</v>
      </c>
      <c r="M129" t="str">
        <f t="shared" si="1"/>
        <v>2018-J.Allen</v>
      </c>
    </row>
    <row r="130" spans="1:13" x14ac:dyDescent="0.2">
      <c r="A130">
        <v>2018</v>
      </c>
      <c r="B130" t="s">
        <v>223</v>
      </c>
      <c r="D130">
        <v>502</v>
      </c>
      <c r="E130">
        <v>8.9999999999999993E-3</v>
      </c>
      <c r="F130">
        <v>8.0000000000000002E-3</v>
      </c>
      <c r="G130">
        <v>-1.0999999999999999E-2</v>
      </c>
      <c r="H130" s="1">
        <v>0.442</v>
      </c>
      <c r="I130">
        <v>60.8</v>
      </c>
      <c r="J130">
        <v>67.7</v>
      </c>
      <c r="K130">
        <v>-6.9</v>
      </c>
      <c r="L130">
        <v>7.2</v>
      </c>
      <c r="M130" t="str">
        <f t="shared" si="1"/>
        <v>2018-B.Bortles</v>
      </c>
    </row>
    <row r="131" spans="1:13" x14ac:dyDescent="0.2">
      <c r="A131">
        <v>2018</v>
      </c>
      <c r="B131" t="s">
        <v>224</v>
      </c>
      <c r="D131">
        <v>132</v>
      </c>
      <c r="E131">
        <v>6.0000000000000001E-3</v>
      </c>
      <c r="F131">
        <v>-4.4999999999999998E-2</v>
      </c>
      <c r="G131">
        <v>-6.9000000000000006E-2</v>
      </c>
      <c r="H131" s="1">
        <v>0.439</v>
      </c>
      <c r="I131">
        <v>59.8</v>
      </c>
      <c r="J131">
        <v>64.599999999999994</v>
      </c>
      <c r="K131">
        <v>-4.9000000000000004</v>
      </c>
      <c r="L131">
        <v>9.5</v>
      </c>
      <c r="M131" t="str">
        <f t="shared" ref="M131:M194" si="2">CONCATENATE(A131,"-",B131)</f>
        <v>2018-J.Johnson</v>
      </c>
    </row>
    <row r="132" spans="1:13" x14ac:dyDescent="0.2">
      <c r="A132">
        <v>2018</v>
      </c>
      <c r="B132" t="s">
        <v>191</v>
      </c>
      <c r="D132">
        <v>214</v>
      </c>
      <c r="E132">
        <v>-1E-3</v>
      </c>
      <c r="F132">
        <v>-2.3E-2</v>
      </c>
      <c r="G132">
        <v>-8.5000000000000006E-2</v>
      </c>
      <c r="H132" s="1">
        <v>0.46700000000000003</v>
      </c>
      <c r="I132">
        <v>61.1</v>
      </c>
      <c r="J132">
        <v>68.2</v>
      </c>
      <c r="K132">
        <v>-7.1</v>
      </c>
      <c r="L132">
        <v>6.6</v>
      </c>
      <c r="M132" t="str">
        <f t="shared" si="2"/>
        <v>2018-C.Beathard</v>
      </c>
    </row>
    <row r="133" spans="1:13" x14ac:dyDescent="0.2">
      <c r="A133">
        <v>2018</v>
      </c>
      <c r="B133" t="s">
        <v>217</v>
      </c>
      <c r="D133">
        <v>480</v>
      </c>
      <c r="E133">
        <v>-1.7999999999999999E-2</v>
      </c>
      <c r="F133">
        <v>-0.23799999999999999</v>
      </c>
      <c r="G133">
        <v>-0.28199999999999997</v>
      </c>
      <c r="H133" s="1">
        <v>0.38100000000000001</v>
      </c>
      <c r="I133">
        <v>58.5</v>
      </c>
      <c r="J133">
        <v>66.7</v>
      </c>
      <c r="K133">
        <v>-8.1999999999999993</v>
      </c>
      <c r="L133">
        <v>8.5</v>
      </c>
      <c r="M133" t="str">
        <f t="shared" si="2"/>
        <v>2018-J.Rosen</v>
      </c>
    </row>
    <row r="134" spans="1:13" x14ac:dyDescent="0.2">
      <c r="A134">
        <v>2018</v>
      </c>
      <c r="B134" t="s">
        <v>225</v>
      </c>
      <c r="D134">
        <v>116</v>
      </c>
      <c r="E134">
        <v>-0.02</v>
      </c>
      <c r="F134">
        <v>-0.13600000000000001</v>
      </c>
      <c r="G134">
        <v>-0.184</v>
      </c>
      <c r="H134" s="1">
        <v>0.40500000000000003</v>
      </c>
      <c r="I134">
        <v>61.6</v>
      </c>
      <c r="J134">
        <v>69.7</v>
      </c>
      <c r="K134">
        <v>-8</v>
      </c>
      <c r="L134">
        <v>7.2</v>
      </c>
      <c r="M134" t="str">
        <f t="shared" si="2"/>
        <v>2018-B.Gabbert</v>
      </c>
    </row>
    <row r="135" spans="1:13" x14ac:dyDescent="0.2">
      <c r="A135">
        <v>2018</v>
      </c>
      <c r="B135" t="s">
        <v>226</v>
      </c>
      <c r="D135">
        <v>125</v>
      </c>
      <c r="E135">
        <v>-2.5000000000000001E-2</v>
      </c>
      <c r="F135">
        <v>-0.25</v>
      </c>
      <c r="G135">
        <v>-0.253</v>
      </c>
      <c r="H135" s="1">
        <v>0.36799999999999999</v>
      </c>
      <c r="I135">
        <v>57.1</v>
      </c>
      <c r="J135">
        <v>66.7</v>
      </c>
      <c r="K135">
        <v>-9.5</v>
      </c>
      <c r="L135">
        <v>7.6</v>
      </c>
      <c r="M135" t="str">
        <f t="shared" si="2"/>
        <v>2018-J.McCown</v>
      </c>
    </row>
    <row r="136" spans="1:13" x14ac:dyDescent="0.2">
      <c r="A136">
        <v>2018</v>
      </c>
      <c r="B136" t="s">
        <v>227</v>
      </c>
      <c r="D136">
        <v>119</v>
      </c>
      <c r="E136">
        <v>-4.2000000000000003E-2</v>
      </c>
      <c r="F136">
        <v>-9.7000000000000003E-2</v>
      </c>
      <c r="G136">
        <v>-0.11</v>
      </c>
      <c r="H136" s="1">
        <v>0.37</v>
      </c>
      <c r="I136">
        <v>51.2</v>
      </c>
      <c r="J136">
        <v>63.4</v>
      </c>
      <c r="K136">
        <v>-12.1</v>
      </c>
      <c r="L136">
        <v>10</v>
      </c>
      <c r="M136" t="str">
        <f t="shared" si="2"/>
        <v>2018-T.Taylor</v>
      </c>
    </row>
    <row r="137" spans="1:13" x14ac:dyDescent="0.2">
      <c r="A137">
        <v>2018</v>
      </c>
      <c r="B137" t="s">
        <v>228</v>
      </c>
      <c r="D137">
        <v>107</v>
      </c>
      <c r="E137">
        <v>-4.2000000000000003E-2</v>
      </c>
      <c r="F137">
        <v>-0.38400000000000001</v>
      </c>
      <c r="G137">
        <v>-0.44900000000000001</v>
      </c>
      <c r="H137" s="1">
        <v>0.318</v>
      </c>
      <c r="I137">
        <v>55.7</v>
      </c>
      <c r="J137">
        <v>69.599999999999994</v>
      </c>
      <c r="K137">
        <v>-13.9</v>
      </c>
      <c r="L137">
        <v>6.2</v>
      </c>
      <c r="M137" t="str">
        <f t="shared" si="2"/>
        <v>2018-N.Peterman</v>
      </c>
    </row>
    <row r="138" spans="1:13" x14ac:dyDescent="0.2">
      <c r="A138">
        <v>2017</v>
      </c>
      <c r="B138" t="s">
        <v>177</v>
      </c>
      <c r="D138">
        <v>198</v>
      </c>
      <c r="E138">
        <v>0.20399999999999999</v>
      </c>
      <c r="F138">
        <v>0.34799999999999998</v>
      </c>
      <c r="G138">
        <v>0.33500000000000002</v>
      </c>
      <c r="H138" s="1">
        <v>0.54500000000000004</v>
      </c>
      <c r="I138">
        <v>68.2</v>
      </c>
      <c r="J138">
        <v>62.2</v>
      </c>
      <c r="K138">
        <v>6</v>
      </c>
      <c r="L138">
        <v>8.9</v>
      </c>
      <c r="M138" t="str">
        <f t="shared" si="2"/>
        <v>2017-J.Garoppolo</v>
      </c>
    </row>
    <row r="139" spans="1:13" x14ac:dyDescent="0.2">
      <c r="A139">
        <v>2017</v>
      </c>
      <c r="B139" t="s">
        <v>167</v>
      </c>
      <c r="D139">
        <v>681</v>
      </c>
      <c r="E139">
        <v>0.16300000000000001</v>
      </c>
      <c r="F139">
        <v>0.26100000000000001</v>
      </c>
      <c r="G139">
        <v>0.24399999999999999</v>
      </c>
      <c r="H139" s="1">
        <v>0.52300000000000002</v>
      </c>
      <c r="I139">
        <v>66.599999999999994</v>
      </c>
      <c r="J139">
        <v>62.9</v>
      </c>
      <c r="K139">
        <v>3.7</v>
      </c>
      <c r="L139">
        <v>9.1</v>
      </c>
      <c r="M139" t="str">
        <f t="shared" si="2"/>
        <v>2017-T.Brady</v>
      </c>
    </row>
    <row r="140" spans="1:13" x14ac:dyDescent="0.2">
      <c r="A140">
        <v>2017</v>
      </c>
      <c r="B140" t="s">
        <v>168</v>
      </c>
      <c r="D140">
        <v>279</v>
      </c>
      <c r="E140">
        <v>0.161</v>
      </c>
      <c r="F140">
        <v>0.27700000000000002</v>
      </c>
      <c r="G140">
        <v>0.223</v>
      </c>
      <c r="H140" s="1">
        <v>0.498</v>
      </c>
      <c r="I140">
        <v>62.4</v>
      </c>
      <c r="J140">
        <v>60.1</v>
      </c>
      <c r="K140">
        <v>2.2999999999999998</v>
      </c>
      <c r="L140">
        <v>11.1</v>
      </c>
      <c r="M140" t="str">
        <f t="shared" si="2"/>
        <v>2017-D.Watson</v>
      </c>
    </row>
    <row r="141" spans="1:13" x14ac:dyDescent="0.2">
      <c r="A141">
        <v>2017</v>
      </c>
      <c r="B141" t="s">
        <v>204</v>
      </c>
      <c r="D141">
        <v>550</v>
      </c>
      <c r="E141">
        <v>0.14299999999999999</v>
      </c>
      <c r="F141">
        <v>0.25700000000000001</v>
      </c>
      <c r="G141">
        <v>0.24299999999999999</v>
      </c>
      <c r="H141" s="1">
        <v>0.496</v>
      </c>
      <c r="I141">
        <v>60.8</v>
      </c>
      <c r="J141">
        <v>60.3</v>
      </c>
      <c r="K141">
        <v>0.5</v>
      </c>
      <c r="L141">
        <v>10</v>
      </c>
      <c r="M141" t="str">
        <f t="shared" si="2"/>
        <v>2017-C.Wentz</v>
      </c>
    </row>
    <row r="142" spans="1:13" x14ac:dyDescent="0.2">
      <c r="A142">
        <v>2017</v>
      </c>
      <c r="B142" t="s">
        <v>199</v>
      </c>
      <c r="D142">
        <v>620</v>
      </c>
      <c r="E142">
        <v>0.13900000000000001</v>
      </c>
      <c r="F142">
        <v>0.18099999999999999</v>
      </c>
      <c r="G142">
        <v>0.17699999999999999</v>
      </c>
      <c r="H142" s="1">
        <v>0.48499999999999999</v>
      </c>
      <c r="I142">
        <v>69.5</v>
      </c>
      <c r="J142">
        <v>64.400000000000006</v>
      </c>
      <c r="K142">
        <v>5</v>
      </c>
      <c r="L142">
        <v>7.8</v>
      </c>
      <c r="M142" t="str">
        <f t="shared" si="2"/>
        <v>2017-A.Smith</v>
      </c>
    </row>
    <row r="143" spans="1:13" x14ac:dyDescent="0.2">
      <c r="A143">
        <v>2017</v>
      </c>
      <c r="B143" t="s">
        <v>176</v>
      </c>
      <c r="D143">
        <v>596</v>
      </c>
      <c r="E143">
        <v>0.13900000000000001</v>
      </c>
      <c r="F143">
        <v>0.186</v>
      </c>
      <c r="G143">
        <v>0.17399999999999999</v>
      </c>
      <c r="H143" s="1">
        <v>0.497</v>
      </c>
      <c r="I143">
        <v>73</v>
      </c>
      <c r="J143">
        <v>68.3</v>
      </c>
      <c r="K143">
        <v>4.7</v>
      </c>
      <c r="L143">
        <v>6.4</v>
      </c>
      <c r="M143" t="str">
        <f t="shared" si="2"/>
        <v>2017-D.Brees</v>
      </c>
    </row>
    <row r="144" spans="1:13" x14ac:dyDescent="0.2">
      <c r="A144">
        <v>2017</v>
      </c>
      <c r="B144" t="s">
        <v>175</v>
      </c>
      <c r="D144">
        <v>635</v>
      </c>
      <c r="E144">
        <v>0.13300000000000001</v>
      </c>
      <c r="F144">
        <v>0.222</v>
      </c>
      <c r="G144">
        <v>0.216</v>
      </c>
      <c r="H144" s="1">
        <v>0.496</v>
      </c>
      <c r="I144">
        <v>63.7</v>
      </c>
      <c r="J144">
        <v>62.7</v>
      </c>
      <c r="K144">
        <v>1</v>
      </c>
      <c r="L144">
        <v>8.4</v>
      </c>
      <c r="M144" t="str">
        <f t="shared" si="2"/>
        <v>2017-P.Rivers</v>
      </c>
    </row>
    <row r="145" spans="1:13" x14ac:dyDescent="0.2">
      <c r="A145">
        <v>2017</v>
      </c>
      <c r="B145" t="s">
        <v>189</v>
      </c>
      <c r="D145">
        <v>629</v>
      </c>
      <c r="E145">
        <v>0.13100000000000001</v>
      </c>
      <c r="F145">
        <v>0.191</v>
      </c>
      <c r="G145">
        <v>0.18</v>
      </c>
      <c r="H145" s="1">
        <v>0.50900000000000001</v>
      </c>
      <c r="I145">
        <v>64.900000000000006</v>
      </c>
      <c r="J145">
        <v>62</v>
      </c>
      <c r="K145">
        <v>2.9</v>
      </c>
      <c r="L145">
        <v>9</v>
      </c>
      <c r="M145" t="str">
        <f t="shared" si="2"/>
        <v>2017-B.Roethlisberger</v>
      </c>
    </row>
    <row r="146" spans="1:13" x14ac:dyDescent="0.2">
      <c r="A146">
        <v>2017</v>
      </c>
      <c r="B146" t="s">
        <v>211</v>
      </c>
      <c r="D146">
        <v>569</v>
      </c>
      <c r="E146">
        <v>0.13100000000000001</v>
      </c>
      <c r="F146">
        <v>0.18099999999999999</v>
      </c>
      <c r="G146">
        <v>0.17199999999999999</v>
      </c>
      <c r="H146" s="1">
        <v>0.49199999999999999</v>
      </c>
      <c r="I146">
        <v>68.400000000000006</v>
      </c>
      <c r="J146">
        <v>64.8</v>
      </c>
      <c r="K146">
        <v>3.6</v>
      </c>
      <c r="L146">
        <v>7.6</v>
      </c>
      <c r="M146" t="str">
        <f t="shared" si="2"/>
        <v>2017-C.Keenum</v>
      </c>
    </row>
    <row r="147" spans="1:13" x14ac:dyDescent="0.2">
      <c r="A147">
        <v>2017</v>
      </c>
      <c r="B147" t="s">
        <v>185</v>
      </c>
      <c r="D147">
        <v>601</v>
      </c>
      <c r="E147">
        <v>0.128</v>
      </c>
      <c r="F147">
        <v>0.182</v>
      </c>
      <c r="G147">
        <v>0.159</v>
      </c>
      <c r="H147" s="1">
        <v>0.50700000000000001</v>
      </c>
      <c r="I147">
        <v>66.3</v>
      </c>
      <c r="J147">
        <v>63.3</v>
      </c>
      <c r="K147">
        <v>3</v>
      </c>
      <c r="L147">
        <v>8.9</v>
      </c>
      <c r="M147" t="str">
        <f t="shared" si="2"/>
        <v>2017-M.Ryan</v>
      </c>
    </row>
    <row r="148" spans="1:13" x14ac:dyDescent="0.2">
      <c r="A148">
        <v>2017</v>
      </c>
      <c r="B148" t="s">
        <v>190</v>
      </c>
      <c r="D148">
        <v>541</v>
      </c>
      <c r="E148">
        <v>0.12</v>
      </c>
      <c r="F148">
        <v>0.216</v>
      </c>
      <c r="G148">
        <v>0.19700000000000001</v>
      </c>
      <c r="H148" s="1">
        <v>0.46400000000000002</v>
      </c>
      <c r="I148">
        <v>63.1</v>
      </c>
      <c r="J148">
        <v>64</v>
      </c>
      <c r="K148">
        <v>-0.9</v>
      </c>
      <c r="L148">
        <v>8</v>
      </c>
      <c r="M148" t="str">
        <f t="shared" si="2"/>
        <v>2017-J.Goff</v>
      </c>
    </row>
    <row r="149" spans="1:13" x14ac:dyDescent="0.2">
      <c r="A149">
        <v>2017</v>
      </c>
      <c r="B149" t="s">
        <v>208</v>
      </c>
      <c r="D149">
        <v>529</v>
      </c>
      <c r="E149">
        <v>0.11899999999999999</v>
      </c>
      <c r="F149">
        <v>0.128</v>
      </c>
      <c r="G149">
        <v>0.106</v>
      </c>
      <c r="H149" s="1">
        <v>0.50900000000000001</v>
      </c>
      <c r="I149">
        <v>64.8</v>
      </c>
      <c r="J149">
        <v>59.9</v>
      </c>
      <c r="K149">
        <v>4.9000000000000004</v>
      </c>
      <c r="L149">
        <v>10.7</v>
      </c>
      <c r="M149" t="str">
        <f t="shared" si="2"/>
        <v>2017-J.Winston</v>
      </c>
    </row>
    <row r="150" spans="1:13" x14ac:dyDescent="0.2">
      <c r="A150">
        <v>2017</v>
      </c>
      <c r="B150" t="s">
        <v>163</v>
      </c>
      <c r="D150">
        <v>302</v>
      </c>
      <c r="E150">
        <v>0.11</v>
      </c>
      <c r="F150">
        <v>0.16400000000000001</v>
      </c>
      <c r="G150">
        <v>0.128</v>
      </c>
      <c r="H150" s="1">
        <v>0.51700000000000002</v>
      </c>
      <c r="I150">
        <v>65.8</v>
      </c>
      <c r="J150">
        <v>65</v>
      </c>
      <c r="K150">
        <v>0.8</v>
      </c>
      <c r="L150">
        <v>7</v>
      </c>
      <c r="M150" t="str">
        <f t="shared" si="2"/>
        <v>2017-A.Rodgers</v>
      </c>
    </row>
    <row r="151" spans="1:13" x14ac:dyDescent="0.2">
      <c r="A151">
        <v>2017</v>
      </c>
      <c r="B151" t="s">
        <v>226</v>
      </c>
      <c r="D151">
        <v>479</v>
      </c>
      <c r="E151">
        <v>0.107</v>
      </c>
      <c r="F151">
        <v>8.7999999999999995E-2</v>
      </c>
      <c r="G151">
        <v>6.0999999999999999E-2</v>
      </c>
      <c r="H151" s="1">
        <v>0.46100000000000002</v>
      </c>
      <c r="I151">
        <v>68.900000000000006</v>
      </c>
      <c r="J151">
        <v>63.4</v>
      </c>
      <c r="K151">
        <v>5.5</v>
      </c>
      <c r="L151">
        <v>7.8</v>
      </c>
      <c r="M151" t="str">
        <f t="shared" si="2"/>
        <v>2017-J.McCown</v>
      </c>
    </row>
    <row r="152" spans="1:13" x14ac:dyDescent="0.2">
      <c r="A152">
        <v>2017</v>
      </c>
      <c r="B152" t="s">
        <v>171</v>
      </c>
      <c r="D152">
        <v>728</v>
      </c>
      <c r="E152">
        <v>0.106</v>
      </c>
      <c r="F152">
        <v>9.9000000000000005E-2</v>
      </c>
      <c r="G152">
        <v>8.1000000000000003E-2</v>
      </c>
      <c r="H152" s="1">
        <v>0.46700000000000003</v>
      </c>
      <c r="I152">
        <v>64.7</v>
      </c>
      <c r="J152">
        <v>60.1</v>
      </c>
      <c r="K152">
        <v>4.5999999999999996</v>
      </c>
      <c r="L152">
        <v>9.9</v>
      </c>
      <c r="M152" t="str">
        <f t="shared" si="2"/>
        <v>2017-R.Wilson</v>
      </c>
    </row>
    <row r="153" spans="1:13" x14ac:dyDescent="0.2">
      <c r="A153">
        <v>2017</v>
      </c>
      <c r="B153" t="s">
        <v>186</v>
      </c>
      <c r="D153">
        <v>674</v>
      </c>
      <c r="E153">
        <v>8.8999999999999996E-2</v>
      </c>
      <c r="F153">
        <v>0.112</v>
      </c>
      <c r="G153">
        <v>8.2000000000000003E-2</v>
      </c>
      <c r="H153" s="1">
        <v>0.46899999999999997</v>
      </c>
      <c r="I153">
        <v>66.3</v>
      </c>
      <c r="J153">
        <v>65.599999999999994</v>
      </c>
      <c r="K153">
        <v>0.6</v>
      </c>
      <c r="L153">
        <v>8</v>
      </c>
      <c r="M153" t="str">
        <f t="shared" si="2"/>
        <v>2017-M.Stafford</v>
      </c>
    </row>
    <row r="154" spans="1:13" x14ac:dyDescent="0.2">
      <c r="A154">
        <v>2017</v>
      </c>
      <c r="B154" t="s">
        <v>214</v>
      </c>
      <c r="D154">
        <v>559</v>
      </c>
      <c r="E154">
        <v>0.08</v>
      </c>
      <c r="F154">
        <v>8.7999999999999995E-2</v>
      </c>
      <c r="G154">
        <v>5.7000000000000002E-2</v>
      </c>
      <c r="H154" s="1">
        <v>0.47199999999999998</v>
      </c>
      <c r="I154">
        <v>63.4</v>
      </c>
      <c r="J154">
        <v>62.7</v>
      </c>
      <c r="K154">
        <v>0.7</v>
      </c>
      <c r="L154">
        <v>9</v>
      </c>
      <c r="M154" t="str">
        <f t="shared" si="2"/>
        <v>2017-M.Mariota</v>
      </c>
    </row>
    <row r="155" spans="1:13" x14ac:dyDescent="0.2">
      <c r="A155">
        <v>2017</v>
      </c>
      <c r="B155" t="s">
        <v>172</v>
      </c>
      <c r="D155">
        <v>641</v>
      </c>
      <c r="E155">
        <v>7.9000000000000001E-2</v>
      </c>
      <c r="F155">
        <v>8.2000000000000003E-2</v>
      </c>
      <c r="G155">
        <v>0.06</v>
      </c>
      <c r="H155" s="1">
        <v>0.46200000000000002</v>
      </c>
      <c r="I155">
        <v>65</v>
      </c>
      <c r="J155">
        <v>64.099999999999994</v>
      </c>
      <c r="K155">
        <v>0.8</v>
      </c>
      <c r="L155">
        <v>7.7</v>
      </c>
      <c r="M155" t="str">
        <f t="shared" si="2"/>
        <v>2017-K.Cousins</v>
      </c>
    </row>
    <row r="156" spans="1:13" x14ac:dyDescent="0.2">
      <c r="A156">
        <v>2017</v>
      </c>
      <c r="B156" t="s">
        <v>227</v>
      </c>
      <c r="D156">
        <v>564</v>
      </c>
      <c r="E156">
        <v>7.3999999999999996E-2</v>
      </c>
      <c r="F156">
        <v>6.3E-2</v>
      </c>
      <c r="G156">
        <v>5.3999999999999999E-2</v>
      </c>
      <c r="H156" s="1">
        <v>0.42599999999999999</v>
      </c>
      <c r="I156">
        <v>63.5</v>
      </c>
      <c r="J156">
        <v>62.3</v>
      </c>
      <c r="K156">
        <v>1.3</v>
      </c>
      <c r="L156">
        <v>8.6</v>
      </c>
      <c r="M156" t="str">
        <f t="shared" si="2"/>
        <v>2017-T.Taylor</v>
      </c>
    </row>
    <row r="157" spans="1:13" x14ac:dyDescent="0.2">
      <c r="A157">
        <v>2017</v>
      </c>
      <c r="B157" t="s">
        <v>170</v>
      </c>
      <c r="D157">
        <v>193</v>
      </c>
      <c r="E157">
        <v>7.2999999999999995E-2</v>
      </c>
      <c r="F157">
        <v>0.10299999999999999</v>
      </c>
      <c r="G157">
        <v>9.7000000000000003E-2</v>
      </c>
      <c r="H157" s="1">
        <v>0.47199999999999998</v>
      </c>
      <c r="I157">
        <v>59.6</v>
      </c>
      <c r="J157">
        <v>61.2</v>
      </c>
      <c r="K157">
        <v>-1.6</v>
      </c>
      <c r="L157">
        <v>9.1</v>
      </c>
      <c r="M157" t="str">
        <f t="shared" si="2"/>
        <v>2017-R.Fitzpatrick</v>
      </c>
    </row>
    <row r="158" spans="1:13" x14ac:dyDescent="0.2">
      <c r="A158">
        <v>2017</v>
      </c>
      <c r="B158" t="s">
        <v>223</v>
      </c>
      <c r="D158">
        <v>622</v>
      </c>
      <c r="E158">
        <v>7.2999999999999995E-2</v>
      </c>
      <c r="F158">
        <v>0.123</v>
      </c>
      <c r="G158">
        <v>0.109</v>
      </c>
      <c r="H158" s="1">
        <v>0.47399999999999998</v>
      </c>
      <c r="I158">
        <v>61.4</v>
      </c>
      <c r="J158">
        <v>64.400000000000006</v>
      </c>
      <c r="K158">
        <v>-3</v>
      </c>
      <c r="L158">
        <v>7.8</v>
      </c>
      <c r="M158" t="str">
        <f t="shared" si="2"/>
        <v>2017-B.Bortles</v>
      </c>
    </row>
    <row r="159" spans="1:13" x14ac:dyDescent="0.2">
      <c r="A159">
        <v>2017</v>
      </c>
      <c r="B159" t="s">
        <v>179</v>
      </c>
      <c r="D159">
        <v>620</v>
      </c>
      <c r="E159">
        <v>6.8000000000000005E-2</v>
      </c>
      <c r="F159">
        <v>7.0000000000000007E-2</v>
      </c>
      <c r="G159">
        <v>0.03</v>
      </c>
      <c r="H159" s="1">
        <v>0.45600000000000002</v>
      </c>
      <c r="I159">
        <v>63.9</v>
      </c>
      <c r="J159">
        <v>64.099999999999994</v>
      </c>
      <c r="K159">
        <v>-0.2</v>
      </c>
      <c r="L159">
        <v>8</v>
      </c>
      <c r="M159" t="str">
        <f t="shared" si="2"/>
        <v>2017-D.Prescott</v>
      </c>
    </row>
    <row r="160" spans="1:13" x14ac:dyDescent="0.2">
      <c r="A160">
        <v>2017</v>
      </c>
      <c r="B160" t="s">
        <v>173</v>
      </c>
      <c r="D160">
        <v>589</v>
      </c>
      <c r="E160">
        <v>6.4000000000000001E-2</v>
      </c>
      <c r="F160">
        <v>5.8000000000000003E-2</v>
      </c>
      <c r="G160">
        <v>5.2999999999999999E-2</v>
      </c>
      <c r="H160" s="1">
        <v>0.44500000000000001</v>
      </c>
      <c r="I160">
        <v>63.3</v>
      </c>
      <c r="J160">
        <v>63.6</v>
      </c>
      <c r="K160">
        <v>-0.3</v>
      </c>
      <c r="L160">
        <v>8.3000000000000007</v>
      </c>
      <c r="M160" t="str">
        <f t="shared" si="2"/>
        <v>2017-D.Carr</v>
      </c>
    </row>
    <row r="161" spans="1:13" x14ac:dyDescent="0.2">
      <c r="A161">
        <v>2017</v>
      </c>
      <c r="B161" t="s">
        <v>192</v>
      </c>
      <c r="D161">
        <v>682</v>
      </c>
      <c r="E161">
        <v>5.7000000000000002E-2</v>
      </c>
      <c r="F161">
        <v>7.0000000000000007E-2</v>
      </c>
      <c r="G161">
        <v>4.8000000000000001E-2</v>
      </c>
      <c r="H161" s="1">
        <v>0.45</v>
      </c>
      <c r="I161">
        <v>60.2</v>
      </c>
      <c r="J161">
        <v>62.6</v>
      </c>
      <c r="K161">
        <v>-2.2999999999999998</v>
      </c>
      <c r="L161">
        <v>8.6</v>
      </c>
      <c r="M161" t="str">
        <f t="shared" si="2"/>
        <v>2017-C.Newton</v>
      </c>
    </row>
    <row r="162" spans="1:13" x14ac:dyDescent="0.2">
      <c r="A162">
        <v>2017</v>
      </c>
      <c r="B162" t="s">
        <v>229</v>
      </c>
      <c r="D162">
        <v>318</v>
      </c>
      <c r="E162">
        <v>5.6000000000000001E-2</v>
      </c>
      <c r="F162">
        <v>3.4000000000000002E-2</v>
      </c>
      <c r="G162">
        <v>1.4E-2</v>
      </c>
      <c r="H162" s="1">
        <v>0.45600000000000002</v>
      </c>
      <c r="I162">
        <v>61.7</v>
      </c>
      <c r="J162">
        <v>61.7</v>
      </c>
      <c r="K162">
        <v>0</v>
      </c>
      <c r="L162">
        <v>9.3000000000000007</v>
      </c>
      <c r="M162" t="str">
        <f t="shared" si="2"/>
        <v>2017-C.Palmer</v>
      </c>
    </row>
    <row r="163" spans="1:13" x14ac:dyDescent="0.2">
      <c r="A163">
        <v>2017</v>
      </c>
      <c r="B163" t="s">
        <v>230</v>
      </c>
      <c r="D163">
        <v>479</v>
      </c>
      <c r="E163">
        <v>3.7999999999999999E-2</v>
      </c>
      <c r="F163">
        <v>-1.4999999999999999E-2</v>
      </c>
      <c r="G163">
        <v>-0.04</v>
      </c>
      <c r="H163" s="1">
        <v>0.434</v>
      </c>
      <c r="I163">
        <v>63.3</v>
      </c>
      <c r="J163">
        <v>63.7</v>
      </c>
      <c r="K163">
        <v>-0.4</v>
      </c>
      <c r="L163">
        <v>8.4</v>
      </c>
      <c r="M163" t="str">
        <f t="shared" si="2"/>
        <v>2017-J.Cutler</v>
      </c>
    </row>
    <row r="164" spans="1:13" x14ac:dyDescent="0.2">
      <c r="A164">
        <v>2017</v>
      </c>
      <c r="B164" t="s">
        <v>205</v>
      </c>
      <c r="D164">
        <v>162</v>
      </c>
      <c r="E164">
        <v>3.4000000000000002E-2</v>
      </c>
      <c r="F164">
        <v>-0.16500000000000001</v>
      </c>
      <c r="G164">
        <v>-0.21299999999999999</v>
      </c>
      <c r="H164" s="1">
        <v>0.38900000000000001</v>
      </c>
      <c r="I164">
        <v>66.900000000000006</v>
      </c>
      <c r="J164">
        <v>65.2</v>
      </c>
      <c r="K164">
        <v>1.7</v>
      </c>
      <c r="L164">
        <v>6.2</v>
      </c>
      <c r="M164" t="str">
        <f t="shared" si="2"/>
        <v>2017-M.Glennon</v>
      </c>
    </row>
    <row r="165" spans="1:13" x14ac:dyDescent="0.2">
      <c r="A165">
        <v>2017</v>
      </c>
      <c r="B165" t="s">
        <v>193</v>
      </c>
      <c r="D165">
        <v>581</v>
      </c>
      <c r="E165">
        <v>3.2000000000000001E-2</v>
      </c>
      <c r="F165">
        <v>-1.2E-2</v>
      </c>
      <c r="G165">
        <v>-2.9000000000000001E-2</v>
      </c>
      <c r="H165" s="1">
        <v>0.43</v>
      </c>
      <c r="I165">
        <v>62.7</v>
      </c>
      <c r="J165">
        <v>64.3</v>
      </c>
      <c r="K165">
        <v>-1.7</v>
      </c>
      <c r="L165">
        <v>8.3000000000000007</v>
      </c>
      <c r="M165" t="str">
        <f t="shared" si="2"/>
        <v>2017-A.Dalton</v>
      </c>
    </row>
    <row r="166" spans="1:13" x14ac:dyDescent="0.2">
      <c r="A166">
        <v>2017</v>
      </c>
      <c r="B166" t="s">
        <v>209</v>
      </c>
      <c r="D166">
        <v>147</v>
      </c>
      <c r="E166">
        <v>0.03</v>
      </c>
      <c r="F166">
        <v>-5.6000000000000001E-2</v>
      </c>
      <c r="G166">
        <v>-0.13100000000000001</v>
      </c>
      <c r="H166" s="1">
        <v>0.41499999999999998</v>
      </c>
      <c r="I166">
        <v>63.4</v>
      </c>
      <c r="J166">
        <v>63.5</v>
      </c>
      <c r="K166">
        <v>-0.1</v>
      </c>
      <c r="L166">
        <v>8.1999999999999993</v>
      </c>
      <c r="M166" t="str">
        <f t="shared" si="2"/>
        <v>2017-M.Moore</v>
      </c>
    </row>
    <row r="167" spans="1:13" x14ac:dyDescent="0.2">
      <c r="A167">
        <v>2017</v>
      </c>
      <c r="B167" t="s">
        <v>197</v>
      </c>
      <c r="D167">
        <v>606</v>
      </c>
      <c r="E167">
        <v>2.8000000000000001E-2</v>
      </c>
      <c r="F167">
        <v>-3.5000000000000003E-2</v>
      </c>
      <c r="G167">
        <v>-6.0999999999999999E-2</v>
      </c>
      <c r="H167" s="1">
        <v>0.42899999999999999</v>
      </c>
      <c r="I167">
        <v>64.8</v>
      </c>
      <c r="J167">
        <v>66</v>
      </c>
      <c r="K167">
        <v>-1.2</v>
      </c>
      <c r="L167">
        <v>6.8</v>
      </c>
      <c r="M167" t="str">
        <f t="shared" si="2"/>
        <v>2017-J.Flacco</v>
      </c>
    </row>
    <row r="168" spans="1:13" x14ac:dyDescent="0.2">
      <c r="A168">
        <v>2017</v>
      </c>
      <c r="B168" t="s">
        <v>231</v>
      </c>
      <c r="D168">
        <v>431</v>
      </c>
      <c r="E168">
        <v>2.8000000000000001E-2</v>
      </c>
      <c r="F168">
        <v>-0.03</v>
      </c>
      <c r="G168">
        <v>-6.2E-2</v>
      </c>
      <c r="H168" s="1">
        <v>0.41799999999999998</v>
      </c>
      <c r="I168">
        <v>60.6</v>
      </c>
      <c r="J168">
        <v>62.1</v>
      </c>
      <c r="K168">
        <v>-1.5</v>
      </c>
      <c r="L168">
        <v>8.6999999999999993</v>
      </c>
      <c r="M168" t="str">
        <f t="shared" si="2"/>
        <v>2017-T.Siemian</v>
      </c>
    </row>
    <row r="169" spans="1:13" x14ac:dyDescent="0.2">
      <c r="A169">
        <v>2017</v>
      </c>
      <c r="B169" t="s">
        <v>210</v>
      </c>
      <c r="D169">
        <v>600</v>
      </c>
      <c r="E169">
        <v>1.2E-2</v>
      </c>
      <c r="F169">
        <v>-2.8000000000000001E-2</v>
      </c>
      <c r="G169">
        <v>-5.6000000000000001E-2</v>
      </c>
      <c r="H169" s="1">
        <v>0.41</v>
      </c>
      <c r="I169">
        <v>60.8</v>
      </c>
      <c r="J169">
        <v>65.2</v>
      </c>
      <c r="K169">
        <v>-4.5</v>
      </c>
      <c r="L169">
        <v>7.5</v>
      </c>
      <c r="M169" t="str">
        <f t="shared" si="2"/>
        <v>2017-J.Brissett</v>
      </c>
    </row>
    <row r="170" spans="1:13" x14ac:dyDescent="0.2">
      <c r="A170">
        <v>2017</v>
      </c>
      <c r="B170" t="s">
        <v>232</v>
      </c>
      <c r="D170">
        <v>398</v>
      </c>
      <c r="E170">
        <v>8.0000000000000002E-3</v>
      </c>
      <c r="F170">
        <v>-0.108</v>
      </c>
      <c r="G170">
        <v>-0.125</v>
      </c>
      <c r="H170" s="1">
        <v>0.43</v>
      </c>
      <c r="I170">
        <v>61.5</v>
      </c>
      <c r="J170">
        <v>64.599999999999994</v>
      </c>
      <c r="K170">
        <v>-3</v>
      </c>
      <c r="L170">
        <v>7.6</v>
      </c>
      <c r="M170" t="str">
        <f t="shared" si="2"/>
        <v>2017-B.Hundley</v>
      </c>
    </row>
    <row r="171" spans="1:13" x14ac:dyDescent="0.2">
      <c r="A171">
        <v>2017</v>
      </c>
      <c r="B171" t="s">
        <v>216</v>
      </c>
      <c r="D171">
        <v>642</v>
      </c>
      <c r="E171">
        <v>8.0000000000000002E-3</v>
      </c>
      <c r="F171">
        <v>-7.2999999999999995E-2</v>
      </c>
      <c r="G171">
        <v>-8.6999999999999994E-2</v>
      </c>
      <c r="H171" s="1">
        <v>0.441</v>
      </c>
      <c r="I171">
        <v>62.1</v>
      </c>
      <c r="J171">
        <v>65.7</v>
      </c>
      <c r="K171">
        <v>-3.6</v>
      </c>
      <c r="L171">
        <v>7.3</v>
      </c>
      <c r="M171" t="str">
        <f t="shared" si="2"/>
        <v>2017-E.Manning</v>
      </c>
    </row>
    <row r="172" spans="1:13" x14ac:dyDescent="0.2">
      <c r="A172">
        <v>2017</v>
      </c>
      <c r="B172" t="s">
        <v>196</v>
      </c>
      <c r="D172">
        <v>115</v>
      </c>
      <c r="E172">
        <v>7.0000000000000001E-3</v>
      </c>
      <c r="F172">
        <v>-0.11799999999999999</v>
      </c>
      <c r="G172">
        <v>-0.152</v>
      </c>
      <c r="H172" s="1">
        <v>0.39100000000000001</v>
      </c>
      <c r="I172">
        <v>58.2</v>
      </c>
      <c r="J172">
        <v>61.4</v>
      </c>
      <c r="K172">
        <v>-3.2</v>
      </c>
      <c r="L172">
        <v>8.1</v>
      </c>
      <c r="M172" t="str">
        <f t="shared" si="2"/>
        <v>2017-N.Foles</v>
      </c>
    </row>
    <row r="173" spans="1:13" x14ac:dyDescent="0.2">
      <c r="A173">
        <v>2017</v>
      </c>
      <c r="B173" t="s">
        <v>233</v>
      </c>
      <c r="D173">
        <v>267</v>
      </c>
      <c r="E173">
        <v>4.0000000000000001E-3</v>
      </c>
      <c r="F173">
        <v>-8.2000000000000003E-2</v>
      </c>
      <c r="G173">
        <v>-0.126</v>
      </c>
      <c r="H173" s="1">
        <v>0.41899999999999998</v>
      </c>
      <c r="I173">
        <v>56.8</v>
      </c>
      <c r="J173">
        <v>61</v>
      </c>
      <c r="K173">
        <v>-4.2</v>
      </c>
      <c r="L173">
        <v>8.9</v>
      </c>
      <c r="M173" t="str">
        <f t="shared" si="2"/>
        <v>2017-T.Savage</v>
      </c>
    </row>
    <row r="174" spans="1:13" x14ac:dyDescent="0.2">
      <c r="A174">
        <v>2017</v>
      </c>
      <c r="B174" t="s">
        <v>222</v>
      </c>
      <c r="D174">
        <v>203</v>
      </c>
      <c r="E174">
        <v>2E-3</v>
      </c>
      <c r="F174">
        <v>-0.03</v>
      </c>
      <c r="G174">
        <v>-7.8E-2</v>
      </c>
      <c r="H174" s="1">
        <v>0.38900000000000001</v>
      </c>
      <c r="I174">
        <v>57.8</v>
      </c>
      <c r="J174">
        <v>64</v>
      </c>
      <c r="K174">
        <v>-6.2</v>
      </c>
      <c r="L174">
        <v>7.6</v>
      </c>
      <c r="M174" t="str">
        <f t="shared" si="2"/>
        <v>2017-B.Osweiler</v>
      </c>
    </row>
    <row r="175" spans="1:13" x14ac:dyDescent="0.2">
      <c r="A175">
        <v>2017</v>
      </c>
      <c r="B175" t="s">
        <v>188</v>
      </c>
      <c r="D175">
        <v>424</v>
      </c>
      <c r="E175">
        <v>-2E-3</v>
      </c>
      <c r="F175">
        <v>-7.6999999999999999E-2</v>
      </c>
      <c r="G175">
        <v>-9.4E-2</v>
      </c>
      <c r="H175" s="1">
        <v>0.40600000000000003</v>
      </c>
      <c r="I175">
        <v>60.1</v>
      </c>
      <c r="J175">
        <v>65.5</v>
      </c>
      <c r="K175">
        <v>-5.4</v>
      </c>
      <c r="L175">
        <v>7.8</v>
      </c>
      <c r="M175" t="str">
        <f t="shared" si="2"/>
        <v>2017-M.Trubisky</v>
      </c>
    </row>
    <row r="176" spans="1:13" x14ac:dyDescent="0.2">
      <c r="A176">
        <v>2017</v>
      </c>
      <c r="B176" t="s">
        <v>234</v>
      </c>
      <c r="D176">
        <v>185</v>
      </c>
      <c r="E176">
        <v>-4.0000000000000001E-3</v>
      </c>
      <c r="F176">
        <v>-1.0999999999999999E-2</v>
      </c>
      <c r="G176">
        <v>-1.7000000000000001E-2</v>
      </c>
      <c r="H176" s="1">
        <v>0.41099999999999998</v>
      </c>
      <c r="I176">
        <v>50.6</v>
      </c>
      <c r="J176">
        <v>59</v>
      </c>
      <c r="K176">
        <v>-8.3000000000000007</v>
      </c>
      <c r="L176">
        <v>10.7</v>
      </c>
      <c r="M176" t="str">
        <f t="shared" si="2"/>
        <v>2017-D.Stanton</v>
      </c>
    </row>
    <row r="177" spans="1:13" x14ac:dyDescent="0.2">
      <c r="A177">
        <v>2017</v>
      </c>
      <c r="B177" t="s">
        <v>235</v>
      </c>
      <c r="D177">
        <v>243</v>
      </c>
      <c r="E177">
        <v>-6.0000000000000001E-3</v>
      </c>
      <c r="F177">
        <v>-6.7000000000000004E-2</v>
      </c>
      <c r="G177">
        <v>-9.2999999999999999E-2</v>
      </c>
      <c r="H177" s="1">
        <v>0.39500000000000002</v>
      </c>
      <c r="I177">
        <v>59.1</v>
      </c>
      <c r="J177">
        <v>65.3</v>
      </c>
      <c r="K177">
        <v>-6.2</v>
      </c>
      <c r="L177">
        <v>7.8</v>
      </c>
      <c r="M177" t="str">
        <f t="shared" si="2"/>
        <v>2017-B.Hoyer</v>
      </c>
    </row>
    <row r="178" spans="1:13" x14ac:dyDescent="0.2">
      <c r="A178">
        <v>2017</v>
      </c>
      <c r="B178" t="s">
        <v>236</v>
      </c>
      <c r="D178">
        <v>630</v>
      </c>
      <c r="E178">
        <v>-0.01</v>
      </c>
      <c r="F178">
        <v>-0.10199999999999999</v>
      </c>
      <c r="G178">
        <v>-0.125</v>
      </c>
      <c r="H178" s="1">
        <v>0.38900000000000001</v>
      </c>
      <c r="I178">
        <v>54.3</v>
      </c>
      <c r="J178">
        <v>60.6</v>
      </c>
      <c r="K178">
        <v>-6.3</v>
      </c>
      <c r="L178">
        <v>9</v>
      </c>
      <c r="M178" t="str">
        <f t="shared" si="2"/>
        <v>2017-D.Kizer</v>
      </c>
    </row>
    <row r="179" spans="1:13" x14ac:dyDescent="0.2">
      <c r="A179">
        <v>2017</v>
      </c>
      <c r="B179" t="s">
        <v>191</v>
      </c>
      <c r="D179">
        <v>274</v>
      </c>
      <c r="E179">
        <v>-1.4E-2</v>
      </c>
      <c r="F179">
        <v>-9.4E-2</v>
      </c>
      <c r="G179">
        <v>-0.11899999999999999</v>
      </c>
      <c r="H179" s="1">
        <v>0.40899999999999997</v>
      </c>
      <c r="I179">
        <v>55.7</v>
      </c>
      <c r="J179">
        <v>62.8</v>
      </c>
      <c r="K179">
        <v>-7.1</v>
      </c>
      <c r="L179">
        <v>7.4</v>
      </c>
      <c r="M179" t="str">
        <f t="shared" si="2"/>
        <v>2017-C.Beathard</v>
      </c>
    </row>
    <row r="180" spans="1:13" x14ac:dyDescent="0.2">
      <c r="A180">
        <v>2017</v>
      </c>
      <c r="B180" t="s">
        <v>225</v>
      </c>
      <c r="D180">
        <v>223</v>
      </c>
      <c r="E180">
        <v>-1.6E-2</v>
      </c>
      <c r="F180">
        <v>-0.16500000000000001</v>
      </c>
      <c r="G180">
        <v>-0.20499999999999999</v>
      </c>
      <c r="H180" s="1">
        <v>0.39900000000000002</v>
      </c>
      <c r="I180">
        <v>56.2</v>
      </c>
      <c r="J180">
        <v>63.6</v>
      </c>
      <c r="K180">
        <v>-7.4</v>
      </c>
      <c r="L180">
        <v>9.3000000000000007</v>
      </c>
      <c r="M180" t="str">
        <f t="shared" si="2"/>
        <v>2017-B.Gabbert</v>
      </c>
    </row>
    <row r="181" spans="1:13" x14ac:dyDescent="0.2">
      <c r="A181">
        <v>2017</v>
      </c>
      <c r="B181" t="s">
        <v>237</v>
      </c>
      <c r="D181">
        <v>122</v>
      </c>
      <c r="E181">
        <v>-3.3000000000000002E-2</v>
      </c>
      <c r="F181">
        <v>-0.16500000000000001</v>
      </c>
      <c r="G181">
        <v>-0.17100000000000001</v>
      </c>
      <c r="H181" s="1">
        <v>0.377</v>
      </c>
      <c r="I181">
        <v>50.5</v>
      </c>
      <c r="J181">
        <v>60.9</v>
      </c>
      <c r="K181">
        <v>-10.4</v>
      </c>
      <c r="L181">
        <v>10.5</v>
      </c>
      <c r="M181" t="str">
        <f t="shared" si="2"/>
        <v>2017-T.Yates</v>
      </c>
    </row>
    <row r="182" spans="1:13" x14ac:dyDescent="0.2">
      <c r="A182">
        <v>2017</v>
      </c>
      <c r="B182" t="s">
        <v>238</v>
      </c>
      <c r="D182">
        <v>132</v>
      </c>
      <c r="E182">
        <v>-5.5E-2</v>
      </c>
      <c r="F182">
        <v>-0.16200000000000001</v>
      </c>
      <c r="G182">
        <v>-0.17699999999999999</v>
      </c>
      <c r="H182" s="1">
        <v>0.379</v>
      </c>
      <c r="I182">
        <v>50.5</v>
      </c>
      <c r="J182">
        <v>64.8</v>
      </c>
      <c r="K182">
        <v>-14.4</v>
      </c>
      <c r="L182">
        <v>8.1999999999999993</v>
      </c>
      <c r="M182" t="str">
        <f t="shared" si="2"/>
        <v>2017-B.Petty</v>
      </c>
    </row>
    <row r="183" spans="1:13" x14ac:dyDescent="0.2">
      <c r="A183">
        <v>2016</v>
      </c>
      <c r="B183" t="s">
        <v>185</v>
      </c>
      <c r="D183">
        <v>625</v>
      </c>
      <c r="E183">
        <v>0.20599999999999999</v>
      </c>
      <c r="F183">
        <v>0.33700000000000002</v>
      </c>
      <c r="G183">
        <v>0.32500000000000001</v>
      </c>
      <c r="H183" s="1">
        <v>0.54600000000000004</v>
      </c>
      <c r="I183">
        <v>70.8</v>
      </c>
      <c r="J183">
        <v>63.9</v>
      </c>
      <c r="K183">
        <v>6.9</v>
      </c>
      <c r="L183">
        <v>8.6999999999999993</v>
      </c>
      <c r="M183" t="str">
        <f t="shared" si="2"/>
        <v>2016-M.Ryan</v>
      </c>
    </row>
    <row r="184" spans="1:13" x14ac:dyDescent="0.2">
      <c r="A184">
        <v>2016</v>
      </c>
      <c r="B184" t="s">
        <v>167</v>
      </c>
      <c r="D184">
        <v>494</v>
      </c>
      <c r="E184">
        <v>0.187</v>
      </c>
      <c r="F184">
        <v>0.33500000000000002</v>
      </c>
      <c r="G184">
        <v>0.33400000000000002</v>
      </c>
      <c r="H184" s="1">
        <v>0.51</v>
      </c>
      <c r="I184">
        <v>68</v>
      </c>
      <c r="J184">
        <v>64.3</v>
      </c>
      <c r="K184">
        <v>3.7</v>
      </c>
      <c r="L184">
        <v>7.8</v>
      </c>
      <c r="M184" t="str">
        <f t="shared" si="2"/>
        <v>2016-T.Brady</v>
      </c>
    </row>
    <row r="185" spans="1:13" x14ac:dyDescent="0.2">
      <c r="A185">
        <v>2016</v>
      </c>
      <c r="B185" t="s">
        <v>179</v>
      </c>
      <c r="D185">
        <v>553</v>
      </c>
      <c r="E185">
        <v>0.17499999999999999</v>
      </c>
      <c r="F185">
        <v>0.28699999999999998</v>
      </c>
      <c r="G185">
        <v>0.27600000000000002</v>
      </c>
      <c r="H185" s="1">
        <v>0.53300000000000003</v>
      </c>
      <c r="I185">
        <v>68.400000000000006</v>
      </c>
      <c r="J185">
        <v>64.099999999999994</v>
      </c>
      <c r="K185">
        <v>4.2</v>
      </c>
      <c r="L185">
        <v>8.1999999999999993</v>
      </c>
      <c r="M185" t="str">
        <f t="shared" si="2"/>
        <v>2016-D.Prescott</v>
      </c>
    </row>
    <row r="186" spans="1:13" x14ac:dyDescent="0.2">
      <c r="A186">
        <v>2016</v>
      </c>
      <c r="B186" t="s">
        <v>163</v>
      </c>
      <c r="D186">
        <v>737</v>
      </c>
      <c r="E186">
        <v>0.16</v>
      </c>
      <c r="F186">
        <v>0.25700000000000001</v>
      </c>
      <c r="G186">
        <v>0.25</v>
      </c>
      <c r="H186" s="1">
        <v>0.50600000000000001</v>
      </c>
      <c r="I186">
        <v>66.400000000000006</v>
      </c>
      <c r="J186">
        <v>62.9</v>
      </c>
      <c r="K186">
        <v>3.5</v>
      </c>
      <c r="L186">
        <v>8.6999999999999993</v>
      </c>
      <c r="M186" t="str">
        <f t="shared" si="2"/>
        <v>2016-A.Rodgers</v>
      </c>
    </row>
    <row r="187" spans="1:13" x14ac:dyDescent="0.2">
      <c r="A187">
        <v>2016</v>
      </c>
      <c r="B187" t="s">
        <v>172</v>
      </c>
      <c r="D187">
        <v>681</v>
      </c>
      <c r="E187">
        <v>0.16</v>
      </c>
      <c r="F187">
        <v>0.23499999999999999</v>
      </c>
      <c r="G187">
        <v>0.20699999999999999</v>
      </c>
      <c r="H187" s="1">
        <v>0.53900000000000003</v>
      </c>
      <c r="I187">
        <v>68.7</v>
      </c>
      <c r="J187">
        <v>63.7</v>
      </c>
      <c r="K187">
        <v>5</v>
      </c>
      <c r="L187">
        <v>8.6999999999999993</v>
      </c>
      <c r="M187" t="str">
        <f t="shared" si="2"/>
        <v>2016-K.Cousins</v>
      </c>
    </row>
    <row r="188" spans="1:13" x14ac:dyDescent="0.2">
      <c r="A188">
        <v>2016</v>
      </c>
      <c r="B188" t="s">
        <v>176</v>
      </c>
      <c r="D188">
        <v>737</v>
      </c>
      <c r="E188">
        <v>0.14599999999999999</v>
      </c>
      <c r="F188">
        <v>0.21</v>
      </c>
      <c r="G188">
        <v>0.18</v>
      </c>
      <c r="H188" s="1">
        <v>0.52100000000000002</v>
      </c>
      <c r="I188">
        <v>71.099999999999994</v>
      </c>
      <c r="J188">
        <v>66.900000000000006</v>
      </c>
      <c r="K188">
        <v>4.2</v>
      </c>
      <c r="L188">
        <v>7.3</v>
      </c>
      <c r="M188" t="str">
        <f t="shared" si="2"/>
        <v>2016-D.Brees</v>
      </c>
    </row>
    <row r="189" spans="1:13" x14ac:dyDescent="0.2">
      <c r="A189">
        <v>2016</v>
      </c>
      <c r="B189" t="s">
        <v>189</v>
      </c>
      <c r="D189">
        <v>560</v>
      </c>
      <c r="E189">
        <v>0.13200000000000001</v>
      </c>
      <c r="F189">
        <v>0.20599999999999999</v>
      </c>
      <c r="G189">
        <v>0.184</v>
      </c>
      <c r="H189" s="1">
        <v>0.496</v>
      </c>
      <c r="I189">
        <v>65.099999999999994</v>
      </c>
      <c r="J189">
        <v>63.1</v>
      </c>
      <c r="K189">
        <v>1.9</v>
      </c>
      <c r="L189">
        <v>8.6999999999999993</v>
      </c>
      <c r="M189" t="str">
        <f t="shared" si="2"/>
        <v>2016-B.Roethlisberger</v>
      </c>
    </row>
    <row r="190" spans="1:13" x14ac:dyDescent="0.2">
      <c r="A190">
        <v>2016</v>
      </c>
      <c r="B190" t="s">
        <v>214</v>
      </c>
      <c r="D190">
        <v>558</v>
      </c>
      <c r="E190">
        <v>0.11600000000000001</v>
      </c>
      <c r="F190">
        <v>0.17299999999999999</v>
      </c>
      <c r="G190">
        <v>0.13200000000000001</v>
      </c>
      <c r="H190" s="1">
        <v>0.48899999999999999</v>
      </c>
      <c r="I190">
        <v>62.9</v>
      </c>
      <c r="J190">
        <v>61.5</v>
      </c>
      <c r="K190">
        <v>1.4</v>
      </c>
      <c r="L190">
        <v>9.8000000000000007</v>
      </c>
      <c r="M190" t="str">
        <f t="shared" si="2"/>
        <v>2016-M.Mariota</v>
      </c>
    </row>
    <row r="191" spans="1:13" x14ac:dyDescent="0.2">
      <c r="A191">
        <v>2016</v>
      </c>
      <c r="B191" t="s">
        <v>186</v>
      </c>
      <c r="D191">
        <v>700</v>
      </c>
      <c r="E191">
        <v>0.114</v>
      </c>
      <c r="F191">
        <v>0.185</v>
      </c>
      <c r="G191">
        <v>0.17199999999999999</v>
      </c>
      <c r="H191" s="1">
        <v>0.50600000000000001</v>
      </c>
      <c r="I191">
        <v>66.900000000000006</v>
      </c>
      <c r="J191">
        <v>66.8</v>
      </c>
      <c r="K191">
        <v>0.1</v>
      </c>
      <c r="L191">
        <v>7.5</v>
      </c>
      <c r="M191" t="str">
        <f t="shared" si="2"/>
        <v>2016-M.Stafford</v>
      </c>
    </row>
    <row r="192" spans="1:13" x14ac:dyDescent="0.2">
      <c r="A192">
        <v>2016</v>
      </c>
      <c r="B192" t="s">
        <v>220</v>
      </c>
      <c r="D192">
        <v>676</v>
      </c>
      <c r="E192">
        <v>0.112</v>
      </c>
      <c r="F192">
        <v>0.16500000000000001</v>
      </c>
      <c r="G192">
        <v>0.13500000000000001</v>
      </c>
      <c r="H192" s="1">
        <v>0.501</v>
      </c>
      <c r="I192">
        <v>64.900000000000006</v>
      </c>
      <c r="J192">
        <v>63.7</v>
      </c>
      <c r="K192">
        <v>1.2</v>
      </c>
      <c r="L192">
        <v>8.4</v>
      </c>
      <c r="M192" t="str">
        <f t="shared" si="2"/>
        <v>2016-A.Luck</v>
      </c>
    </row>
    <row r="193" spans="1:13" x14ac:dyDescent="0.2">
      <c r="A193">
        <v>2016</v>
      </c>
      <c r="B193" t="s">
        <v>235</v>
      </c>
      <c r="D193">
        <v>215</v>
      </c>
      <c r="E193">
        <v>0.111</v>
      </c>
      <c r="F193">
        <v>0.13100000000000001</v>
      </c>
      <c r="G193">
        <v>0.13100000000000001</v>
      </c>
      <c r="H193" s="1">
        <v>0.48399999999999999</v>
      </c>
      <c r="I193">
        <v>69.099999999999994</v>
      </c>
      <c r="J193">
        <v>65.7</v>
      </c>
      <c r="K193">
        <v>3.4</v>
      </c>
      <c r="L193">
        <v>7.7</v>
      </c>
      <c r="M193" t="str">
        <f t="shared" si="2"/>
        <v>2016-B.Hoyer</v>
      </c>
    </row>
    <row r="194" spans="1:13" x14ac:dyDescent="0.2">
      <c r="A194">
        <v>2016</v>
      </c>
      <c r="B194" t="s">
        <v>221</v>
      </c>
      <c r="D194">
        <v>237</v>
      </c>
      <c r="E194">
        <v>0.111</v>
      </c>
      <c r="F194">
        <v>0.111</v>
      </c>
      <c r="G194">
        <v>0.108</v>
      </c>
      <c r="H194" s="1">
        <v>0.435</v>
      </c>
      <c r="I194">
        <v>67</v>
      </c>
      <c r="J194">
        <v>62.3</v>
      </c>
      <c r="K194">
        <v>4.7</v>
      </c>
      <c r="L194">
        <v>7.5</v>
      </c>
      <c r="M194" t="str">
        <f t="shared" si="2"/>
        <v>2016-C.Kessler</v>
      </c>
    </row>
    <row r="195" spans="1:13" x14ac:dyDescent="0.2">
      <c r="A195">
        <v>2016</v>
      </c>
      <c r="B195" t="s">
        <v>193</v>
      </c>
      <c r="D195">
        <v>672</v>
      </c>
      <c r="E195">
        <v>0.109</v>
      </c>
      <c r="F195">
        <v>0.13200000000000001</v>
      </c>
      <c r="G195">
        <v>0.126</v>
      </c>
      <c r="H195" s="1">
        <v>0.501</v>
      </c>
      <c r="I195">
        <v>67.2</v>
      </c>
      <c r="J195">
        <v>64.3</v>
      </c>
      <c r="K195">
        <v>2.8</v>
      </c>
      <c r="L195">
        <v>8</v>
      </c>
      <c r="M195" t="str">
        <f t="shared" ref="M195:M258" si="3">CONCATENATE(A195,"-",B195)</f>
        <v>2016-A.Dalton</v>
      </c>
    </row>
    <row r="196" spans="1:13" x14ac:dyDescent="0.2">
      <c r="A196">
        <v>2016</v>
      </c>
      <c r="B196" t="s">
        <v>171</v>
      </c>
      <c r="D196">
        <v>679</v>
      </c>
      <c r="E196">
        <v>0.106</v>
      </c>
      <c r="F196">
        <v>0.10100000000000001</v>
      </c>
      <c r="G196">
        <v>9.2999999999999999E-2</v>
      </c>
      <c r="H196" s="1">
        <v>0.48499999999999999</v>
      </c>
      <c r="I196">
        <v>66.900000000000006</v>
      </c>
      <c r="J196">
        <v>62.4</v>
      </c>
      <c r="K196">
        <v>4.5</v>
      </c>
      <c r="L196">
        <v>8.6999999999999993</v>
      </c>
      <c r="M196" t="str">
        <f t="shared" si="3"/>
        <v>2016-R.Wilson</v>
      </c>
    </row>
    <row r="197" spans="1:13" x14ac:dyDescent="0.2">
      <c r="A197">
        <v>2016</v>
      </c>
      <c r="B197" t="s">
        <v>199</v>
      </c>
      <c r="D197">
        <v>569</v>
      </c>
      <c r="E197">
        <v>0.1</v>
      </c>
      <c r="F197">
        <v>0.122</v>
      </c>
      <c r="G197">
        <v>9.1999999999999998E-2</v>
      </c>
      <c r="H197" s="1">
        <v>0.47099999999999997</v>
      </c>
      <c r="I197">
        <v>68.3</v>
      </c>
      <c r="J197">
        <v>66.400000000000006</v>
      </c>
      <c r="K197">
        <v>1.9</v>
      </c>
      <c r="L197">
        <v>6.7</v>
      </c>
      <c r="M197" t="str">
        <f t="shared" si="3"/>
        <v>2016-A.Smith</v>
      </c>
    </row>
    <row r="198" spans="1:13" x14ac:dyDescent="0.2">
      <c r="A198">
        <v>2016</v>
      </c>
      <c r="B198" t="s">
        <v>175</v>
      </c>
      <c r="D198">
        <v>656</v>
      </c>
      <c r="E198">
        <v>0.1</v>
      </c>
      <c r="F198">
        <v>0.14599999999999999</v>
      </c>
      <c r="G198">
        <v>0.112</v>
      </c>
      <c r="H198" s="1">
        <v>0.47399999999999998</v>
      </c>
      <c r="I198">
        <v>62.1</v>
      </c>
      <c r="J198">
        <v>61.9</v>
      </c>
      <c r="K198">
        <v>0.2</v>
      </c>
      <c r="L198">
        <v>8.5</v>
      </c>
      <c r="M198" t="str">
        <f t="shared" si="3"/>
        <v>2016-P.Rivers</v>
      </c>
    </row>
    <row r="199" spans="1:13" x14ac:dyDescent="0.2">
      <c r="A199">
        <v>2016</v>
      </c>
      <c r="B199" t="s">
        <v>208</v>
      </c>
      <c r="D199">
        <v>690</v>
      </c>
      <c r="E199">
        <v>9.7000000000000003E-2</v>
      </c>
      <c r="F199">
        <v>0.12</v>
      </c>
      <c r="G199">
        <v>9.2999999999999999E-2</v>
      </c>
      <c r="H199" s="1">
        <v>0.48599999999999999</v>
      </c>
      <c r="I199">
        <v>61.6</v>
      </c>
      <c r="J199">
        <v>59.9</v>
      </c>
      <c r="K199">
        <v>1.7</v>
      </c>
      <c r="L199">
        <v>10.3</v>
      </c>
      <c r="M199" t="str">
        <f t="shared" si="3"/>
        <v>2016-J.Winston</v>
      </c>
    </row>
    <row r="200" spans="1:13" x14ac:dyDescent="0.2">
      <c r="A200">
        <v>2016</v>
      </c>
      <c r="B200" t="s">
        <v>173</v>
      </c>
      <c r="D200">
        <v>642</v>
      </c>
      <c r="E200">
        <v>9.7000000000000003E-2</v>
      </c>
      <c r="F200">
        <v>0.14299999999999999</v>
      </c>
      <c r="G200">
        <v>0.13700000000000001</v>
      </c>
      <c r="H200" s="1">
        <v>0.45800000000000002</v>
      </c>
      <c r="I200">
        <v>64.400000000000006</v>
      </c>
      <c r="J200">
        <v>64.400000000000006</v>
      </c>
      <c r="K200">
        <v>0</v>
      </c>
      <c r="L200">
        <v>7.8</v>
      </c>
      <c r="M200" t="str">
        <f t="shared" si="3"/>
        <v>2016-D.Carr</v>
      </c>
    </row>
    <row r="201" spans="1:13" x14ac:dyDescent="0.2">
      <c r="A201">
        <v>2016</v>
      </c>
      <c r="B201" t="s">
        <v>239</v>
      </c>
      <c r="D201">
        <v>627</v>
      </c>
      <c r="E201">
        <v>9.6000000000000002E-2</v>
      </c>
      <c r="F201">
        <v>7.3999999999999996E-2</v>
      </c>
      <c r="G201">
        <v>6.2E-2</v>
      </c>
      <c r="H201" s="1">
        <v>0.48</v>
      </c>
      <c r="I201">
        <v>71.900000000000006</v>
      </c>
      <c r="J201">
        <v>67.400000000000006</v>
      </c>
      <c r="K201">
        <v>4.5</v>
      </c>
      <c r="L201">
        <v>6.4</v>
      </c>
      <c r="M201" t="str">
        <f t="shared" si="3"/>
        <v>2016-S.Bradford</v>
      </c>
    </row>
    <row r="202" spans="1:13" x14ac:dyDescent="0.2">
      <c r="A202">
        <v>2016</v>
      </c>
      <c r="B202" t="s">
        <v>227</v>
      </c>
      <c r="D202">
        <v>604</v>
      </c>
      <c r="E202">
        <v>8.7999999999999995E-2</v>
      </c>
      <c r="F202">
        <v>8.6999999999999994E-2</v>
      </c>
      <c r="G202">
        <v>8.2000000000000003E-2</v>
      </c>
      <c r="H202" s="1">
        <v>0.437</v>
      </c>
      <c r="I202">
        <v>63.7</v>
      </c>
      <c r="J202">
        <v>61.5</v>
      </c>
      <c r="K202">
        <v>2.1</v>
      </c>
      <c r="L202">
        <v>9.4</v>
      </c>
      <c r="M202" t="str">
        <f t="shared" si="3"/>
        <v>2016-T.Taylor</v>
      </c>
    </row>
    <row r="203" spans="1:13" x14ac:dyDescent="0.2">
      <c r="A203">
        <v>2016</v>
      </c>
      <c r="B203" t="s">
        <v>165</v>
      </c>
      <c r="D203">
        <v>470</v>
      </c>
      <c r="E203">
        <v>8.2000000000000003E-2</v>
      </c>
      <c r="F203">
        <v>2.3E-2</v>
      </c>
      <c r="G203">
        <v>7.0000000000000001E-3</v>
      </c>
      <c r="H203" s="1">
        <v>0.46</v>
      </c>
      <c r="I203">
        <v>68.5</v>
      </c>
      <c r="J203">
        <v>63.2</v>
      </c>
      <c r="K203">
        <v>5.3</v>
      </c>
      <c r="L203">
        <v>8</v>
      </c>
      <c r="M203" t="str">
        <f t="shared" si="3"/>
        <v>2016-R.Tannehill</v>
      </c>
    </row>
    <row r="204" spans="1:13" x14ac:dyDescent="0.2">
      <c r="A204">
        <v>2016</v>
      </c>
      <c r="B204" t="s">
        <v>229</v>
      </c>
      <c r="D204">
        <v>690</v>
      </c>
      <c r="E204">
        <v>7.9000000000000001E-2</v>
      </c>
      <c r="F204">
        <v>8.7999999999999995E-2</v>
      </c>
      <c r="G204">
        <v>7.0000000000000007E-2</v>
      </c>
      <c r="H204" s="1">
        <v>0.48699999999999999</v>
      </c>
      <c r="I204">
        <v>61.9</v>
      </c>
      <c r="J204">
        <v>61.5</v>
      </c>
      <c r="K204">
        <v>0.4</v>
      </c>
      <c r="L204">
        <v>9.4</v>
      </c>
      <c r="M204" t="str">
        <f t="shared" si="3"/>
        <v>2016-C.Palmer</v>
      </c>
    </row>
    <row r="205" spans="1:13" x14ac:dyDescent="0.2">
      <c r="A205">
        <v>2016</v>
      </c>
      <c r="B205" t="s">
        <v>231</v>
      </c>
      <c r="D205">
        <v>570</v>
      </c>
      <c r="E205">
        <v>6.6000000000000003E-2</v>
      </c>
      <c r="F205">
        <v>6.6000000000000003E-2</v>
      </c>
      <c r="G205">
        <v>5.0999999999999997E-2</v>
      </c>
      <c r="H205" s="1">
        <v>0.46100000000000002</v>
      </c>
      <c r="I205">
        <v>61.2</v>
      </c>
      <c r="J205">
        <v>61.7</v>
      </c>
      <c r="K205">
        <v>-0.5</v>
      </c>
      <c r="L205">
        <v>8.6</v>
      </c>
      <c r="M205" t="str">
        <f t="shared" si="3"/>
        <v>2016-T.Siemian</v>
      </c>
    </row>
    <row r="206" spans="1:13" x14ac:dyDescent="0.2">
      <c r="A206">
        <v>2016</v>
      </c>
      <c r="B206" t="s">
        <v>240</v>
      </c>
      <c r="D206">
        <v>244</v>
      </c>
      <c r="E206">
        <v>5.8000000000000003E-2</v>
      </c>
      <c r="F206">
        <v>0.05</v>
      </c>
      <c r="G206">
        <v>-5.0000000000000001E-3</v>
      </c>
      <c r="H206" s="1">
        <v>0.50800000000000001</v>
      </c>
      <c r="I206">
        <v>60</v>
      </c>
      <c r="J206">
        <v>60.9</v>
      </c>
      <c r="K206">
        <v>-0.9</v>
      </c>
      <c r="L206">
        <v>10.6</v>
      </c>
      <c r="M206" t="str">
        <f t="shared" si="3"/>
        <v>2016-M.Barkley</v>
      </c>
    </row>
    <row r="207" spans="1:13" x14ac:dyDescent="0.2">
      <c r="A207">
        <v>2016</v>
      </c>
      <c r="B207" t="s">
        <v>204</v>
      </c>
      <c r="D207">
        <v>707</v>
      </c>
      <c r="E207">
        <v>5.0999999999999997E-2</v>
      </c>
      <c r="F207">
        <v>3.3000000000000002E-2</v>
      </c>
      <c r="G207">
        <v>2.3E-2</v>
      </c>
      <c r="H207" s="1">
        <v>0.44700000000000001</v>
      </c>
      <c r="I207">
        <v>63</v>
      </c>
      <c r="J207">
        <v>63.9</v>
      </c>
      <c r="K207">
        <v>-0.9</v>
      </c>
      <c r="L207">
        <v>7.5</v>
      </c>
      <c r="M207" t="str">
        <f t="shared" si="3"/>
        <v>2016-C.Wentz</v>
      </c>
    </row>
    <row r="208" spans="1:13" x14ac:dyDescent="0.2">
      <c r="A208">
        <v>2016</v>
      </c>
      <c r="B208" t="s">
        <v>197</v>
      </c>
      <c r="D208">
        <v>753</v>
      </c>
      <c r="E208">
        <v>0.04</v>
      </c>
      <c r="F208">
        <v>-1.2E-2</v>
      </c>
      <c r="G208">
        <v>-2.5999999999999999E-2</v>
      </c>
      <c r="H208" s="1">
        <v>0.434</v>
      </c>
      <c r="I208">
        <v>66.3</v>
      </c>
      <c r="J208">
        <v>66.400000000000006</v>
      </c>
      <c r="K208">
        <v>-0.2</v>
      </c>
      <c r="L208">
        <v>7.5</v>
      </c>
      <c r="M208" t="str">
        <f t="shared" si="3"/>
        <v>2016-J.Flacco</v>
      </c>
    </row>
    <row r="209" spans="1:13" x14ac:dyDescent="0.2">
      <c r="A209">
        <v>2016</v>
      </c>
      <c r="B209" t="s">
        <v>216</v>
      </c>
      <c r="D209">
        <v>657</v>
      </c>
      <c r="E209">
        <v>0.04</v>
      </c>
      <c r="F209">
        <v>1.0999999999999999E-2</v>
      </c>
      <c r="G209">
        <v>-6.0000000000000001E-3</v>
      </c>
      <c r="H209" s="1">
        <v>0.45400000000000001</v>
      </c>
      <c r="I209">
        <v>63.1</v>
      </c>
      <c r="J209">
        <v>64.8</v>
      </c>
      <c r="K209">
        <v>-1.6</v>
      </c>
      <c r="L209">
        <v>7.9</v>
      </c>
      <c r="M209" t="str">
        <f t="shared" si="3"/>
        <v>2016-E.Manning</v>
      </c>
    </row>
    <row r="210" spans="1:13" x14ac:dyDescent="0.2">
      <c r="A210">
        <v>2016</v>
      </c>
      <c r="B210" t="s">
        <v>170</v>
      </c>
      <c r="D210">
        <v>474</v>
      </c>
      <c r="E210">
        <v>3.7999999999999999E-2</v>
      </c>
      <c r="F210">
        <v>4.4999999999999998E-2</v>
      </c>
      <c r="G210">
        <v>2.1999999999999999E-2</v>
      </c>
      <c r="H210" s="1">
        <v>0.44700000000000001</v>
      </c>
      <c r="I210">
        <v>56.9</v>
      </c>
      <c r="J210">
        <v>61</v>
      </c>
      <c r="K210">
        <v>-4.0999999999999996</v>
      </c>
      <c r="L210">
        <v>9.1</v>
      </c>
      <c r="M210" t="str">
        <f t="shared" si="3"/>
        <v>2016-R.Fitzpatrick</v>
      </c>
    </row>
    <row r="211" spans="1:13" x14ac:dyDescent="0.2">
      <c r="A211">
        <v>2016</v>
      </c>
      <c r="B211" t="s">
        <v>241</v>
      </c>
      <c r="D211">
        <v>449</v>
      </c>
      <c r="E211">
        <v>2.9000000000000001E-2</v>
      </c>
      <c r="F211">
        <v>3.1E-2</v>
      </c>
      <c r="G211">
        <v>1.7999999999999999E-2</v>
      </c>
      <c r="H211" s="1">
        <v>0.432</v>
      </c>
      <c r="I211">
        <v>59.9</v>
      </c>
      <c r="J211">
        <v>64.7</v>
      </c>
      <c r="K211">
        <v>-4.7</v>
      </c>
      <c r="L211">
        <v>8</v>
      </c>
      <c r="M211" t="str">
        <f t="shared" si="3"/>
        <v>2016-C.Kaepernick</v>
      </c>
    </row>
    <row r="212" spans="1:13" x14ac:dyDescent="0.2">
      <c r="A212">
        <v>2016</v>
      </c>
      <c r="B212" t="s">
        <v>223</v>
      </c>
      <c r="D212">
        <v>758</v>
      </c>
      <c r="E212">
        <v>2.5999999999999999E-2</v>
      </c>
      <c r="F212">
        <v>1.7999999999999999E-2</v>
      </c>
      <c r="G212">
        <v>-2E-3</v>
      </c>
      <c r="H212" s="1">
        <v>0.44700000000000001</v>
      </c>
      <c r="I212">
        <v>59.2</v>
      </c>
      <c r="J212">
        <v>63.6</v>
      </c>
      <c r="K212">
        <v>-4.5</v>
      </c>
      <c r="L212">
        <v>8.3000000000000007</v>
      </c>
      <c r="M212" t="str">
        <f t="shared" si="3"/>
        <v>2016-B.Bortles</v>
      </c>
    </row>
    <row r="213" spans="1:13" x14ac:dyDescent="0.2">
      <c r="A213">
        <v>2016</v>
      </c>
      <c r="B213" t="s">
        <v>242</v>
      </c>
      <c r="D213">
        <v>107</v>
      </c>
      <c r="E213">
        <v>2.5000000000000001E-2</v>
      </c>
      <c r="F213">
        <v>-4.9000000000000002E-2</v>
      </c>
      <c r="G213">
        <v>-4.9000000000000002E-2</v>
      </c>
      <c r="H213" s="1">
        <v>0.43</v>
      </c>
      <c r="I213">
        <v>59.8</v>
      </c>
      <c r="J213">
        <v>60.9</v>
      </c>
      <c r="K213">
        <v>-1.2</v>
      </c>
      <c r="L213">
        <v>11.1</v>
      </c>
      <c r="M213" t="str">
        <f t="shared" si="3"/>
        <v>2016-P.Lynch</v>
      </c>
    </row>
    <row r="214" spans="1:13" x14ac:dyDescent="0.2">
      <c r="A214">
        <v>2016</v>
      </c>
      <c r="B214" t="s">
        <v>222</v>
      </c>
      <c r="D214">
        <v>581</v>
      </c>
      <c r="E214">
        <v>2.1000000000000001E-2</v>
      </c>
      <c r="F214">
        <v>-0.01</v>
      </c>
      <c r="G214">
        <v>-2.4E-2</v>
      </c>
      <c r="H214" s="1">
        <v>0.46800000000000003</v>
      </c>
      <c r="I214">
        <v>59.7</v>
      </c>
      <c r="J214">
        <v>63.4</v>
      </c>
      <c r="K214">
        <v>-3.7</v>
      </c>
      <c r="L214">
        <v>8.6</v>
      </c>
      <c r="M214" t="str">
        <f t="shared" si="3"/>
        <v>2016-B.Osweiler</v>
      </c>
    </row>
    <row r="215" spans="1:13" x14ac:dyDescent="0.2">
      <c r="A215">
        <v>2016</v>
      </c>
      <c r="B215" t="s">
        <v>192</v>
      </c>
      <c r="D215">
        <v>664</v>
      </c>
      <c r="E215">
        <v>1.7999999999999999E-2</v>
      </c>
      <c r="F215">
        <v>0.01</v>
      </c>
      <c r="G215">
        <v>-1.4E-2</v>
      </c>
      <c r="H215" s="1">
        <v>0.432</v>
      </c>
      <c r="I215">
        <v>54</v>
      </c>
      <c r="J215">
        <v>59.5</v>
      </c>
      <c r="K215">
        <v>-5.5</v>
      </c>
      <c r="L215">
        <v>10.4</v>
      </c>
      <c r="M215" t="str">
        <f t="shared" si="3"/>
        <v>2016-C.Newton</v>
      </c>
    </row>
    <row r="216" spans="1:13" x14ac:dyDescent="0.2">
      <c r="A216">
        <v>2016</v>
      </c>
      <c r="B216" t="s">
        <v>243</v>
      </c>
      <c r="D216">
        <v>210</v>
      </c>
      <c r="E216">
        <v>1.6E-2</v>
      </c>
      <c r="F216">
        <v>-5.0999999999999997E-2</v>
      </c>
      <c r="G216">
        <v>-5.5E-2</v>
      </c>
      <c r="H216" s="1">
        <v>0.39</v>
      </c>
      <c r="I216">
        <v>59.3</v>
      </c>
      <c r="J216">
        <v>62.2</v>
      </c>
      <c r="K216">
        <v>-2.9</v>
      </c>
      <c r="L216">
        <v>8.6999999999999993</v>
      </c>
      <c r="M216" t="str">
        <f t="shared" si="3"/>
        <v>2016-R.Griffin III</v>
      </c>
    </row>
    <row r="217" spans="1:13" x14ac:dyDescent="0.2">
      <c r="A217">
        <v>2016</v>
      </c>
      <c r="B217" t="s">
        <v>211</v>
      </c>
      <c r="D217">
        <v>377</v>
      </c>
      <c r="E217">
        <v>1.4E-2</v>
      </c>
      <c r="F217">
        <v>-3.6999999999999998E-2</v>
      </c>
      <c r="G217">
        <v>-7.0999999999999994E-2</v>
      </c>
      <c r="H217" s="1">
        <v>0.40799999999999997</v>
      </c>
      <c r="I217">
        <v>61.4</v>
      </c>
      <c r="J217">
        <v>65.099999999999994</v>
      </c>
      <c r="K217">
        <v>-3.7</v>
      </c>
      <c r="L217">
        <v>7.7</v>
      </c>
      <c r="M217" t="str">
        <f t="shared" si="3"/>
        <v>2016-C.Keenum</v>
      </c>
    </row>
    <row r="218" spans="1:13" x14ac:dyDescent="0.2">
      <c r="A218">
        <v>2016</v>
      </c>
      <c r="B218" t="s">
        <v>230</v>
      </c>
      <c r="D218">
        <v>169</v>
      </c>
      <c r="E218">
        <v>1.0999999999999999E-2</v>
      </c>
      <c r="F218">
        <v>-0.14499999999999999</v>
      </c>
      <c r="G218">
        <v>-0.188</v>
      </c>
      <c r="H218" s="1">
        <v>0.38500000000000001</v>
      </c>
      <c r="I218">
        <v>60.4</v>
      </c>
      <c r="J218">
        <v>62.8</v>
      </c>
      <c r="K218">
        <v>-2.4</v>
      </c>
      <c r="L218">
        <v>9.3000000000000007</v>
      </c>
      <c r="M218" t="str">
        <f t="shared" si="3"/>
        <v>2016-J.Cutler</v>
      </c>
    </row>
    <row r="219" spans="1:13" x14ac:dyDescent="0.2">
      <c r="A219">
        <v>2016</v>
      </c>
      <c r="B219" t="s">
        <v>225</v>
      </c>
      <c r="D219">
        <v>218</v>
      </c>
      <c r="E219">
        <v>-7.0000000000000001E-3</v>
      </c>
      <c r="F219">
        <v>-6.0999999999999999E-2</v>
      </c>
      <c r="G219">
        <v>-6.6000000000000003E-2</v>
      </c>
      <c r="H219" s="1">
        <v>0.40799999999999997</v>
      </c>
      <c r="I219">
        <v>57.2</v>
      </c>
      <c r="J219">
        <v>63.9</v>
      </c>
      <c r="K219">
        <v>-6.7</v>
      </c>
      <c r="L219">
        <v>8.5</v>
      </c>
      <c r="M219" t="str">
        <f t="shared" si="3"/>
        <v>2016-B.Gabbert</v>
      </c>
    </row>
    <row r="220" spans="1:13" x14ac:dyDescent="0.2">
      <c r="A220">
        <v>2016</v>
      </c>
      <c r="B220" t="s">
        <v>226</v>
      </c>
      <c r="D220">
        <v>199</v>
      </c>
      <c r="E220">
        <v>-8.0000000000000002E-3</v>
      </c>
      <c r="F220">
        <v>-0.08</v>
      </c>
      <c r="G220">
        <v>-0.121</v>
      </c>
      <c r="H220" s="1">
        <v>0.38200000000000001</v>
      </c>
      <c r="I220">
        <v>54.9</v>
      </c>
      <c r="J220">
        <v>61.1</v>
      </c>
      <c r="K220">
        <v>-6.2</v>
      </c>
      <c r="L220">
        <v>10.1</v>
      </c>
      <c r="M220" t="str">
        <f t="shared" si="3"/>
        <v>2016-J.McCown</v>
      </c>
    </row>
    <row r="221" spans="1:13" x14ac:dyDescent="0.2">
      <c r="A221">
        <v>2016</v>
      </c>
      <c r="B221" t="s">
        <v>238</v>
      </c>
      <c r="D221">
        <v>158</v>
      </c>
      <c r="E221">
        <v>-0.01</v>
      </c>
      <c r="F221">
        <v>-0.215</v>
      </c>
      <c r="G221">
        <v>-0.24</v>
      </c>
      <c r="H221" s="1">
        <v>0.36099999999999999</v>
      </c>
      <c r="I221">
        <v>57.3</v>
      </c>
      <c r="J221">
        <v>63.8</v>
      </c>
      <c r="K221">
        <v>-6.5</v>
      </c>
      <c r="L221">
        <v>8.9</v>
      </c>
      <c r="M221" t="str">
        <f t="shared" si="3"/>
        <v>2016-B.Petty</v>
      </c>
    </row>
    <row r="222" spans="1:13" x14ac:dyDescent="0.2">
      <c r="A222">
        <v>2016</v>
      </c>
      <c r="B222" t="s">
        <v>190</v>
      </c>
      <c r="D222">
        <v>254</v>
      </c>
      <c r="E222">
        <v>-3.2000000000000001E-2</v>
      </c>
      <c r="F222">
        <v>-0.26600000000000001</v>
      </c>
      <c r="G222">
        <v>-0.313</v>
      </c>
      <c r="H222" s="1">
        <v>0.33900000000000002</v>
      </c>
      <c r="I222">
        <v>55.4</v>
      </c>
      <c r="J222">
        <v>66.400000000000006</v>
      </c>
      <c r="K222">
        <v>-10.9</v>
      </c>
      <c r="L222">
        <v>6.7</v>
      </c>
      <c r="M222" t="str">
        <f t="shared" si="3"/>
        <v>2016-J.Goff</v>
      </c>
    </row>
    <row r="223" spans="1:13" x14ac:dyDescent="0.2">
      <c r="A223">
        <v>2015</v>
      </c>
      <c r="B223" t="s">
        <v>229</v>
      </c>
      <c r="D223">
        <v>613</v>
      </c>
      <c r="E223">
        <v>0.193</v>
      </c>
      <c r="F223">
        <v>0.32300000000000001</v>
      </c>
      <c r="G223">
        <v>0.314</v>
      </c>
      <c r="H223" s="1">
        <v>0.53</v>
      </c>
      <c r="I223">
        <v>65.099999999999994</v>
      </c>
      <c r="J223">
        <v>59.9</v>
      </c>
      <c r="K223">
        <v>5.3</v>
      </c>
      <c r="L223">
        <v>10.9</v>
      </c>
      <c r="M223" t="str">
        <f t="shared" si="3"/>
        <v>2015-C.Palmer</v>
      </c>
    </row>
    <row r="224" spans="1:13" x14ac:dyDescent="0.2">
      <c r="A224">
        <v>2015</v>
      </c>
      <c r="B224" t="s">
        <v>171</v>
      </c>
      <c r="D224">
        <v>636</v>
      </c>
      <c r="E224">
        <v>0.184</v>
      </c>
      <c r="F224">
        <v>0.25600000000000001</v>
      </c>
      <c r="G224">
        <v>0.24299999999999999</v>
      </c>
      <c r="H224" s="1">
        <v>0.52400000000000002</v>
      </c>
      <c r="I224">
        <v>70.599999999999994</v>
      </c>
      <c r="J224">
        <v>62.7</v>
      </c>
      <c r="K224">
        <v>7.9</v>
      </c>
      <c r="L224">
        <v>8.6999999999999993</v>
      </c>
      <c r="M224" t="str">
        <f t="shared" si="3"/>
        <v>2015-R.Wilson</v>
      </c>
    </row>
    <row r="225" spans="1:13" x14ac:dyDescent="0.2">
      <c r="A225">
        <v>2015</v>
      </c>
      <c r="B225" t="s">
        <v>189</v>
      </c>
      <c r="D225">
        <v>533</v>
      </c>
      <c r="E225">
        <v>0.17299999999999999</v>
      </c>
      <c r="F225">
        <v>0.248</v>
      </c>
      <c r="G225">
        <v>0.24099999999999999</v>
      </c>
      <c r="H225" s="1">
        <v>0.52700000000000002</v>
      </c>
      <c r="I225">
        <v>68.5</v>
      </c>
      <c r="J225">
        <v>61.9</v>
      </c>
      <c r="K225">
        <v>6.5</v>
      </c>
      <c r="L225">
        <v>10.199999999999999</v>
      </c>
      <c r="M225" t="str">
        <f t="shared" si="3"/>
        <v>2015-B.Roethlisberger</v>
      </c>
    </row>
    <row r="226" spans="1:13" x14ac:dyDescent="0.2">
      <c r="A226">
        <v>2015</v>
      </c>
      <c r="B226" t="s">
        <v>193</v>
      </c>
      <c r="D226">
        <v>480</v>
      </c>
      <c r="E226">
        <v>0.17100000000000001</v>
      </c>
      <c r="F226">
        <v>0.28000000000000003</v>
      </c>
      <c r="G226">
        <v>0.26600000000000001</v>
      </c>
      <c r="H226" s="1">
        <v>0.52500000000000002</v>
      </c>
      <c r="I226">
        <v>66.900000000000006</v>
      </c>
      <c r="J226">
        <v>63</v>
      </c>
      <c r="K226">
        <v>4</v>
      </c>
      <c r="L226">
        <v>9</v>
      </c>
      <c r="M226" t="str">
        <f t="shared" si="3"/>
        <v>2015-A.Dalton</v>
      </c>
    </row>
    <row r="227" spans="1:13" x14ac:dyDescent="0.2">
      <c r="A227">
        <v>2015</v>
      </c>
      <c r="B227" t="s">
        <v>172</v>
      </c>
      <c r="D227">
        <v>622</v>
      </c>
      <c r="E227">
        <v>0.14799999999999999</v>
      </c>
      <c r="F227">
        <v>0.19400000000000001</v>
      </c>
      <c r="G227">
        <v>0.17599999999999999</v>
      </c>
      <c r="H227" s="1">
        <v>0.49399999999999999</v>
      </c>
      <c r="I227">
        <v>69.8</v>
      </c>
      <c r="J227">
        <v>64.099999999999994</v>
      </c>
      <c r="K227">
        <v>5.7</v>
      </c>
      <c r="L227">
        <v>8</v>
      </c>
      <c r="M227" t="str">
        <f t="shared" si="3"/>
        <v>2015-K.Cousins</v>
      </c>
    </row>
    <row r="228" spans="1:13" x14ac:dyDescent="0.2">
      <c r="A228">
        <v>2015</v>
      </c>
      <c r="B228" t="s">
        <v>244</v>
      </c>
      <c r="D228">
        <v>172</v>
      </c>
      <c r="E228">
        <v>0.14599999999999999</v>
      </c>
      <c r="F228">
        <v>0.20699999999999999</v>
      </c>
      <c r="G228">
        <v>0.19400000000000001</v>
      </c>
      <c r="H228" s="1">
        <v>0.51700000000000002</v>
      </c>
      <c r="I228">
        <v>69.8</v>
      </c>
      <c r="J228">
        <v>65.400000000000006</v>
      </c>
      <c r="K228">
        <v>4.4000000000000004</v>
      </c>
      <c r="L228">
        <v>7.3</v>
      </c>
      <c r="M228" t="str">
        <f t="shared" si="3"/>
        <v>2015-B.Weeden</v>
      </c>
    </row>
    <row r="229" spans="1:13" x14ac:dyDescent="0.2">
      <c r="A229">
        <v>2015</v>
      </c>
      <c r="B229" t="s">
        <v>176</v>
      </c>
      <c r="D229">
        <v>708</v>
      </c>
      <c r="E229">
        <v>0.127</v>
      </c>
      <c r="F229">
        <v>0.191</v>
      </c>
      <c r="G229">
        <v>0.17199999999999999</v>
      </c>
      <c r="H229" s="1">
        <v>0.48</v>
      </c>
      <c r="I229">
        <v>68.7</v>
      </c>
      <c r="J229">
        <v>66.7</v>
      </c>
      <c r="K229">
        <v>2</v>
      </c>
      <c r="L229">
        <v>7.9</v>
      </c>
      <c r="M229" t="str">
        <f t="shared" si="3"/>
        <v>2015-D.Brees</v>
      </c>
    </row>
    <row r="230" spans="1:13" x14ac:dyDescent="0.2">
      <c r="A230">
        <v>2015</v>
      </c>
      <c r="B230" t="s">
        <v>167</v>
      </c>
      <c r="D230">
        <v>727</v>
      </c>
      <c r="E230">
        <v>0.124</v>
      </c>
      <c r="F230">
        <v>0.215</v>
      </c>
      <c r="G230">
        <v>0.19500000000000001</v>
      </c>
      <c r="H230" s="1">
        <v>0.47599999999999998</v>
      </c>
      <c r="I230">
        <v>64.900000000000006</v>
      </c>
      <c r="J230">
        <v>65</v>
      </c>
      <c r="K230">
        <v>-0.1</v>
      </c>
      <c r="L230">
        <v>7.9</v>
      </c>
      <c r="M230" t="str">
        <f t="shared" si="3"/>
        <v>2015-T.Brady</v>
      </c>
    </row>
    <row r="231" spans="1:13" x14ac:dyDescent="0.2">
      <c r="A231">
        <v>2015</v>
      </c>
      <c r="B231" t="s">
        <v>245</v>
      </c>
      <c r="D231">
        <v>147</v>
      </c>
      <c r="E231">
        <v>0.12</v>
      </c>
      <c r="F231">
        <v>0.10199999999999999</v>
      </c>
      <c r="G231">
        <v>7.4999999999999997E-2</v>
      </c>
      <c r="H231" s="1">
        <v>0.46899999999999997</v>
      </c>
      <c r="I231">
        <v>69.3</v>
      </c>
      <c r="J231">
        <v>62.4</v>
      </c>
      <c r="K231">
        <v>6.9</v>
      </c>
      <c r="L231">
        <v>8.5</v>
      </c>
      <c r="M231" t="str">
        <f t="shared" si="3"/>
        <v>2015-A.McCarron</v>
      </c>
    </row>
    <row r="232" spans="1:13" x14ac:dyDescent="0.2">
      <c r="A232">
        <v>2015</v>
      </c>
      <c r="B232" t="s">
        <v>192</v>
      </c>
      <c r="D232">
        <v>680</v>
      </c>
      <c r="E232">
        <v>0.112</v>
      </c>
      <c r="F232">
        <v>0.17899999999999999</v>
      </c>
      <c r="G232">
        <v>0.17100000000000001</v>
      </c>
      <c r="H232" s="1">
        <v>0.501</v>
      </c>
      <c r="I232">
        <v>60.8</v>
      </c>
      <c r="J232">
        <v>60.6</v>
      </c>
      <c r="K232">
        <v>0.1</v>
      </c>
      <c r="L232">
        <v>10.4</v>
      </c>
      <c r="M232" t="str">
        <f t="shared" si="3"/>
        <v>2015-C.Newton</v>
      </c>
    </row>
    <row r="233" spans="1:13" x14ac:dyDescent="0.2">
      <c r="A233">
        <v>2015</v>
      </c>
      <c r="B233" t="s">
        <v>227</v>
      </c>
      <c r="D233">
        <v>541</v>
      </c>
      <c r="E233">
        <v>0.109</v>
      </c>
      <c r="F233">
        <v>0.13100000000000001</v>
      </c>
      <c r="G233">
        <v>0.13100000000000001</v>
      </c>
      <c r="H233" s="1">
        <v>0.433</v>
      </c>
      <c r="I233">
        <v>63.8</v>
      </c>
      <c r="J233">
        <v>60.7</v>
      </c>
      <c r="K233">
        <v>3</v>
      </c>
      <c r="L233">
        <v>10.5</v>
      </c>
      <c r="M233" t="str">
        <f t="shared" si="3"/>
        <v>2015-T.Taylor</v>
      </c>
    </row>
    <row r="234" spans="1:13" x14ac:dyDescent="0.2">
      <c r="A234">
        <v>2015</v>
      </c>
      <c r="B234" t="s">
        <v>230</v>
      </c>
      <c r="D234">
        <v>569</v>
      </c>
      <c r="E234">
        <v>0.10299999999999999</v>
      </c>
      <c r="F234">
        <v>0.126</v>
      </c>
      <c r="G234">
        <v>8.5000000000000006E-2</v>
      </c>
      <c r="H234" s="1">
        <v>0.47799999999999998</v>
      </c>
      <c r="I234">
        <v>64.900000000000006</v>
      </c>
      <c r="J234">
        <v>62.7</v>
      </c>
      <c r="K234">
        <v>2.2999999999999998</v>
      </c>
      <c r="L234">
        <v>8.4</v>
      </c>
      <c r="M234" t="str">
        <f t="shared" si="3"/>
        <v>2015-J.Cutler</v>
      </c>
    </row>
    <row r="235" spans="1:13" x14ac:dyDescent="0.2">
      <c r="A235">
        <v>2015</v>
      </c>
      <c r="B235" t="s">
        <v>175</v>
      </c>
      <c r="D235">
        <v>763</v>
      </c>
      <c r="E235">
        <v>0.10299999999999999</v>
      </c>
      <c r="F235">
        <v>0.11700000000000001</v>
      </c>
      <c r="G235">
        <v>8.5999999999999993E-2</v>
      </c>
      <c r="H235" s="1">
        <v>0.47799999999999998</v>
      </c>
      <c r="I235">
        <v>67.099999999999994</v>
      </c>
      <c r="J235">
        <v>64.3</v>
      </c>
      <c r="K235">
        <v>2.8</v>
      </c>
      <c r="L235">
        <v>7.2</v>
      </c>
      <c r="M235" t="str">
        <f t="shared" si="3"/>
        <v>2015-P.Rivers</v>
      </c>
    </row>
    <row r="236" spans="1:13" x14ac:dyDescent="0.2">
      <c r="A236">
        <v>2015</v>
      </c>
      <c r="B236" t="s">
        <v>170</v>
      </c>
      <c r="D236">
        <v>651</v>
      </c>
      <c r="E236">
        <v>9.4E-2</v>
      </c>
      <c r="F236">
        <v>0.156</v>
      </c>
      <c r="G236">
        <v>0.15</v>
      </c>
      <c r="H236" s="1">
        <v>0.45900000000000002</v>
      </c>
      <c r="I236">
        <v>59.8</v>
      </c>
      <c r="J236">
        <v>61.3</v>
      </c>
      <c r="K236">
        <v>-1.5</v>
      </c>
      <c r="L236">
        <v>9.1999999999999993</v>
      </c>
      <c r="M236" t="str">
        <f t="shared" si="3"/>
        <v>2015-R.Fitzpatrick</v>
      </c>
    </row>
    <row r="237" spans="1:13" x14ac:dyDescent="0.2">
      <c r="A237">
        <v>2015</v>
      </c>
      <c r="B237" t="s">
        <v>208</v>
      </c>
      <c r="D237">
        <v>652</v>
      </c>
      <c r="E237">
        <v>9.0999999999999998E-2</v>
      </c>
      <c r="F237">
        <v>0.127</v>
      </c>
      <c r="G237">
        <v>0.108</v>
      </c>
      <c r="H237" s="1">
        <v>0.47899999999999998</v>
      </c>
      <c r="I237">
        <v>59.3</v>
      </c>
      <c r="J237">
        <v>59.3</v>
      </c>
      <c r="K237">
        <v>0</v>
      </c>
      <c r="L237">
        <v>10.1</v>
      </c>
      <c r="M237" t="str">
        <f t="shared" si="3"/>
        <v>2015-J.Winston</v>
      </c>
    </row>
    <row r="238" spans="1:13" x14ac:dyDescent="0.2">
      <c r="A238">
        <v>2015</v>
      </c>
      <c r="B238" t="s">
        <v>185</v>
      </c>
      <c r="D238">
        <v>709</v>
      </c>
      <c r="E238">
        <v>9.0999999999999998E-2</v>
      </c>
      <c r="F238">
        <v>0.122</v>
      </c>
      <c r="G238">
        <v>0.10299999999999999</v>
      </c>
      <c r="H238" s="1">
        <v>0.51200000000000001</v>
      </c>
      <c r="I238">
        <v>66.8</v>
      </c>
      <c r="J238">
        <v>66.599999999999994</v>
      </c>
      <c r="K238">
        <v>0.2</v>
      </c>
      <c r="L238">
        <v>7.8</v>
      </c>
      <c r="M238" t="str">
        <f t="shared" si="3"/>
        <v>2015-M.Ryan</v>
      </c>
    </row>
    <row r="239" spans="1:13" x14ac:dyDescent="0.2">
      <c r="A239">
        <v>2015</v>
      </c>
      <c r="B239" t="s">
        <v>182</v>
      </c>
      <c r="D239">
        <v>554</v>
      </c>
      <c r="E239">
        <v>0.09</v>
      </c>
      <c r="F239">
        <v>7.4999999999999997E-2</v>
      </c>
      <c r="G239">
        <v>7.0000000000000007E-2</v>
      </c>
      <c r="H239" s="1">
        <v>0.43</v>
      </c>
      <c r="I239">
        <v>67.099999999999994</v>
      </c>
      <c r="J239">
        <v>63.9</v>
      </c>
      <c r="K239">
        <v>3.3</v>
      </c>
      <c r="L239">
        <v>7.2</v>
      </c>
      <c r="M239" t="str">
        <f t="shared" si="3"/>
        <v>2015-T.Bridgewater</v>
      </c>
    </row>
    <row r="240" spans="1:13" x14ac:dyDescent="0.2">
      <c r="A240">
        <v>2015</v>
      </c>
      <c r="B240" t="s">
        <v>226</v>
      </c>
      <c r="D240">
        <v>358</v>
      </c>
      <c r="E240">
        <v>8.8999999999999996E-2</v>
      </c>
      <c r="F240">
        <v>0.111</v>
      </c>
      <c r="G240">
        <v>8.6999999999999994E-2</v>
      </c>
      <c r="H240" s="1">
        <v>0.47499999999999998</v>
      </c>
      <c r="I240">
        <v>64.099999999999994</v>
      </c>
      <c r="J240">
        <v>63.4</v>
      </c>
      <c r="K240">
        <v>0.7</v>
      </c>
      <c r="L240">
        <v>7.8</v>
      </c>
      <c r="M240" t="str">
        <f t="shared" si="3"/>
        <v>2015-J.McCown</v>
      </c>
    </row>
    <row r="241" spans="1:13" x14ac:dyDescent="0.2">
      <c r="A241">
        <v>2015</v>
      </c>
      <c r="B241" t="s">
        <v>216</v>
      </c>
      <c r="D241">
        <v>701</v>
      </c>
      <c r="E241">
        <v>8.5000000000000006E-2</v>
      </c>
      <c r="F241">
        <v>0.13</v>
      </c>
      <c r="G241">
        <v>0.1</v>
      </c>
      <c r="H241" s="1">
        <v>0.46800000000000003</v>
      </c>
      <c r="I241">
        <v>63.4</v>
      </c>
      <c r="J241">
        <v>64.7</v>
      </c>
      <c r="K241">
        <v>-1.3</v>
      </c>
      <c r="L241">
        <v>7.7</v>
      </c>
      <c r="M241" t="str">
        <f t="shared" si="3"/>
        <v>2015-E.Manning</v>
      </c>
    </row>
    <row r="242" spans="1:13" x14ac:dyDescent="0.2">
      <c r="A242">
        <v>2015</v>
      </c>
      <c r="B242" t="s">
        <v>199</v>
      </c>
      <c r="D242">
        <v>622</v>
      </c>
      <c r="E242">
        <v>8.5000000000000006E-2</v>
      </c>
      <c r="F242">
        <v>0.113</v>
      </c>
      <c r="G242">
        <v>0.10299999999999999</v>
      </c>
      <c r="H242" s="1">
        <v>0.46300000000000002</v>
      </c>
      <c r="I242">
        <v>66.7</v>
      </c>
      <c r="J242">
        <v>67</v>
      </c>
      <c r="K242">
        <v>-0.2</v>
      </c>
      <c r="L242">
        <v>6.8</v>
      </c>
      <c r="M242" t="str">
        <f t="shared" si="3"/>
        <v>2015-A.Smith</v>
      </c>
    </row>
    <row r="243" spans="1:13" x14ac:dyDescent="0.2">
      <c r="A243">
        <v>2015</v>
      </c>
      <c r="B243" t="s">
        <v>214</v>
      </c>
      <c r="D243">
        <v>470</v>
      </c>
      <c r="E243">
        <v>8.1000000000000003E-2</v>
      </c>
      <c r="F243">
        <v>8.6999999999999994E-2</v>
      </c>
      <c r="G243">
        <v>5.8999999999999997E-2</v>
      </c>
      <c r="H243" s="1">
        <v>0.46600000000000003</v>
      </c>
      <c r="I243">
        <v>63</v>
      </c>
      <c r="J243">
        <v>62.2</v>
      </c>
      <c r="K243">
        <v>0.8</v>
      </c>
      <c r="L243">
        <v>9.4</v>
      </c>
      <c r="M243" t="str">
        <f t="shared" si="3"/>
        <v>2015-M.Mariota</v>
      </c>
    </row>
    <row r="244" spans="1:13" x14ac:dyDescent="0.2">
      <c r="A244">
        <v>2015</v>
      </c>
      <c r="B244" t="s">
        <v>186</v>
      </c>
      <c r="D244">
        <v>698</v>
      </c>
      <c r="E244">
        <v>7.9000000000000001E-2</v>
      </c>
      <c r="F244">
        <v>8.7999999999999995E-2</v>
      </c>
      <c r="G244">
        <v>6.8000000000000005E-2</v>
      </c>
      <c r="H244" s="1">
        <v>0.49399999999999999</v>
      </c>
      <c r="I244">
        <v>68.3</v>
      </c>
      <c r="J244">
        <v>67.7</v>
      </c>
      <c r="K244">
        <v>0.6</v>
      </c>
      <c r="L244">
        <v>6.5</v>
      </c>
      <c r="M244" t="str">
        <f t="shared" si="3"/>
        <v>2015-M.Stafford</v>
      </c>
    </row>
    <row r="245" spans="1:13" x14ac:dyDescent="0.2">
      <c r="A245">
        <v>2015</v>
      </c>
      <c r="B245" t="s">
        <v>246</v>
      </c>
      <c r="D245">
        <v>137</v>
      </c>
      <c r="E245">
        <v>7.2999999999999995E-2</v>
      </c>
      <c r="F245">
        <v>3.5000000000000003E-2</v>
      </c>
      <c r="G245">
        <v>-2.1000000000000001E-2</v>
      </c>
      <c r="H245" s="1">
        <v>0.51100000000000001</v>
      </c>
      <c r="I245">
        <v>68.599999999999994</v>
      </c>
      <c r="J245">
        <v>65.7</v>
      </c>
      <c r="K245">
        <v>2.9</v>
      </c>
      <c r="L245">
        <v>7.1</v>
      </c>
      <c r="M245" t="str">
        <f t="shared" si="3"/>
        <v>2015-T.Romo</v>
      </c>
    </row>
    <row r="246" spans="1:13" x14ac:dyDescent="0.2">
      <c r="A246">
        <v>2015</v>
      </c>
      <c r="B246" t="s">
        <v>163</v>
      </c>
      <c r="D246">
        <v>736</v>
      </c>
      <c r="E246">
        <v>7.0999999999999994E-2</v>
      </c>
      <c r="F246">
        <v>0.09</v>
      </c>
      <c r="G246">
        <v>7.4999999999999997E-2</v>
      </c>
      <c r="H246" s="1">
        <v>0.45100000000000001</v>
      </c>
      <c r="I246">
        <v>61.6</v>
      </c>
      <c r="J246">
        <v>62.7</v>
      </c>
      <c r="K246">
        <v>-1.1000000000000001</v>
      </c>
      <c r="L246">
        <v>8.1</v>
      </c>
      <c r="M246" t="str">
        <f t="shared" si="3"/>
        <v>2015-A.Rodgers</v>
      </c>
    </row>
    <row r="247" spans="1:13" x14ac:dyDescent="0.2">
      <c r="A247">
        <v>2015</v>
      </c>
      <c r="B247" t="s">
        <v>165</v>
      </c>
      <c r="D247">
        <v>692</v>
      </c>
      <c r="E247">
        <v>5.7000000000000002E-2</v>
      </c>
      <c r="F247">
        <v>2.1000000000000001E-2</v>
      </c>
      <c r="G247">
        <v>4.0000000000000001E-3</v>
      </c>
      <c r="H247" s="1">
        <v>0.42499999999999999</v>
      </c>
      <c r="I247">
        <v>62.7</v>
      </c>
      <c r="J247">
        <v>61.8</v>
      </c>
      <c r="K247">
        <v>0.9</v>
      </c>
      <c r="L247">
        <v>8.8000000000000007</v>
      </c>
      <c r="M247" t="str">
        <f t="shared" si="3"/>
        <v>2015-R.Tannehill</v>
      </c>
    </row>
    <row r="248" spans="1:13" x14ac:dyDescent="0.2">
      <c r="A248">
        <v>2015</v>
      </c>
      <c r="B248" t="s">
        <v>235</v>
      </c>
      <c r="D248">
        <v>418</v>
      </c>
      <c r="E248">
        <v>5.6000000000000001E-2</v>
      </c>
      <c r="F248">
        <v>5.6000000000000001E-2</v>
      </c>
      <c r="G248">
        <v>4.1000000000000002E-2</v>
      </c>
      <c r="H248" s="1">
        <v>0.46899999999999997</v>
      </c>
      <c r="I248">
        <v>61.2</v>
      </c>
      <c r="J248">
        <v>62.8</v>
      </c>
      <c r="K248">
        <v>-1.6</v>
      </c>
      <c r="L248">
        <v>9.4</v>
      </c>
      <c r="M248" t="str">
        <f t="shared" si="3"/>
        <v>2015-B.Hoyer</v>
      </c>
    </row>
    <row r="249" spans="1:13" x14ac:dyDescent="0.2">
      <c r="A249">
        <v>2015</v>
      </c>
      <c r="B249" t="s">
        <v>222</v>
      </c>
      <c r="D249">
        <v>332</v>
      </c>
      <c r="E249">
        <v>5.5E-2</v>
      </c>
      <c r="F249">
        <v>4.7E-2</v>
      </c>
      <c r="G249">
        <v>0.04</v>
      </c>
      <c r="H249" s="1">
        <v>0.47299999999999998</v>
      </c>
      <c r="I249">
        <v>61.8</v>
      </c>
      <c r="J249">
        <v>63</v>
      </c>
      <c r="K249">
        <v>-1.2</v>
      </c>
      <c r="L249">
        <v>8.8000000000000007</v>
      </c>
      <c r="M249" t="str">
        <f t="shared" si="3"/>
        <v>2015-B.Osweiler</v>
      </c>
    </row>
    <row r="250" spans="1:13" x14ac:dyDescent="0.2">
      <c r="A250">
        <v>2015</v>
      </c>
      <c r="B250" t="s">
        <v>197</v>
      </c>
      <c r="D250">
        <v>463</v>
      </c>
      <c r="E250">
        <v>5.5E-2</v>
      </c>
      <c r="F250">
        <v>3.1E-2</v>
      </c>
      <c r="G250">
        <v>5.0000000000000001E-3</v>
      </c>
      <c r="H250" s="1">
        <v>0.46899999999999997</v>
      </c>
      <c r="I250">
        <v>65.2</v>
      </c>
      <c r="J250">
        <v>65.400000000000006</v>
      </c>
      <c r="K250">
        <v>-0.2</v>
      </c>
      <c r="L250">
        <v>7.5</v>
      </c>
      <c r="M250" t="str">
        <f t="shared" si="3"/>
        <v>2015-J.Flacco</v>
      </c>
    </row>
    <row r="251" spans="1:13" x14ac:dyDescent="0.2">
      <c r="A251">
        <v>2015</v>
      </c>
      <c r="B251" t="s">
        <v>247</v>
      </c>
      <c r="D251">
        <v>298</v>
      </c>
      <c r="E251">
        <v>5.2999999999999999E-2</v>
      </c>
      <c r="F251">
        <v>5.8999999999999997E-2</v>
      </c>
      <c r="G251">
        <v>3.2000000000000001E-2</v>
      </c>
      <c r="H251" s="1">
        <v>0.46600000000000003</v>
      </c>
      <c r="I251">
        <v>62.4</v>
      </c>
      <c r="J251">
        <v>64.7</v>
      </c>
      <c r="K251">
        <v>-2.2999999999999998</v>
      </c>
      <c r="L251">
        <v>7.4</v>
      </c>
      <c r="M251" t="str">
        <f t="shared" si="3"/>
        <v>2015-M.Hasselbeck</v>
      </c>
    </row>
    <row r="252" spans="1:13" x14ac:dyDescent="0.2">
      <c r="A252">
        <v>2015</v>
      </c>
      <c r="B252" t="s">
        <v>211</v>
      </c>
      <c r="D252">
        <v>144</v>
      </c>
      <c r="E252">
        <v>5.0999999999999997E-2</v>
      </c>
      <c r="F252">
        <v>8.4000000000000005E-2</v>
      </c>
      <c r="G252">
        <v>7.6999999999999999E-2</v>
      </c>
      <c r="H252" s="1">
        <v>0.49299999999999999</v>
      </c>
      <c r="I252">
        <v>60.8</v>
      </c>
      <c r="J252">
        <v>65.3</v>
      </c>
      <c r="K252">
        <v>-4.5</v>
      </c>
      <c r="L252">
        <v>8.1</v>
      </c>
      <c r="M252" t="str">
        <f t="shared" si="3"/>
        <v>2015-C.Keenum</v>
      </c>
    </row>
    <row r="253" spans="1:13" x14ac:dyDescent="0.2">
      <c r="A253">
        <v>2015</v>
      </c>
      <c r="B253" t="s">
        <v>173</v>
      </c>
      <c r="D253">
        <v>651</v>
      </c>
      <c r="E253">
        <v>5.0999999999999997E-2</v>
      </c>
      <c r="F253">
        <v>5.8999999999999997E-2</v>
      </c>
      <c r="G253">
        <v>1.6E-2</v>
      </c>
      <c r="H253" s="1">
        <v>0.44400000000000001</v>
      </c>
      <c r="I253">
        <v>61.5</v>
      </c>
      <c r="J253">
        <v>64.3</v>
      </c>
      <c r="K253">
        <v>-2.8</v>
      </c>
      <c r="L253">
        <v>8</v>
      </c>
      <c r="M253" t="str">
        <f t="shared" si="3"/>
        <v>2015-D.Carr</v>
      </c>
    </row>
    <row r="254" spans="1:13" x14ac:dyDescent="0.2">
      <c r="A254">
        <v>2015</v>
      </c>
      <c r="B254" t="s">
        <v>223</v>
      </c>
      <c r="D254">
        <v>735</v>
      </c>
      <c r="E254">
        <v>0.05</v>
      </c>
      <c r="F254">
        <v>6.2E-2</v>
      </c>
      <c r="G254">
        <v>2.1999999999999999E-2</v>
      </c>
      <c r="H254" s="1">
        <v>0.45600000000000002</v>
      </c>
      <c r="I254">
        <v>59.2</v>
      </c>
      <c r="J254">
        <v>62.1</v>
      </c>
      <c r="K254">
        <v>-3</v>
      </c>
      <c r="L254">
        <v>9.1999999999999993</v>
      </c>
      <c r="M254" t="str">
        <f t="shared" si="3"/>
        <v>2015-B.Bortles</v>
      </c>
    </row>
    <row r="255" spans="1:13" x14ac:dyDescent="0.2">
      <c r="A255">
        <v>2015</v>
      </c>
      <c r="B255" t="s">
        <v>239</v>
      </c>
      <c r="D255">
        <v>615</v>
      </c>
      <c r="E255">
        <v>4.9000000000000002E-2</v>
      </c>
      <c r="F255">
        <v>1.7000000000000001E-2</v>
      </c>
      <c r="G255">
        <v>-7.0000000000000001E-3</v>
      </c>
      <c r="H255" s="1">
        <v>0.44700000000000001</v>
      </c>
      <c r="I255">
        <v>65.400000000000006</v>
      </c>
      <c r="J255">
        <v>65.7</v>
      </c>
      <c r="K255">
        <v>-0.3</v>
      </c>
      <c r="L255">
        <v>7</v>
      </c>
      <c r="M255" t="str">
        <f t="shared" si="3"/>
        <v>2015-S.Bradford</v>
      </c>
    </row>
    <row r="256" spans="1:13" x14ac:dyDescent="0.2">
      <c r="A256">
        <v>2015</v>
      </c>
      <c r="B256" t="s">
        <v>248</v>
      </c>
      <c r="D256">
        <v>107</v>
      </c>
      <c r="E256">
        <v>4.8000000000000001E-2</v>
      </c>
      <c r="F256">
        <v>6.0000000000000001E-3</v>
      </c>
      <c r="G256">
        <v>-4.2000000000000003E-2</v>
      </c>
      <c r="H256" s="1">
        <v>0.495</v>
      </c>
      <c r="I256">
        <v>63.4</v>
      </c>
      <c r="J256">
        <v>63.1</v>
      </c>
      <c r="K256">
        <v>0.3</v>
      </c>
      <c r="L256">
        <v>9.1</v>
      </c>
      <c r="M256" t="str">
        <f t="shared" si="3"/>
        <v>2015-E.Manuel</v>
      </c>
    </row>
    <row r="257" spans="1:13" x14ac:dyDescent="0.2">
      <c r="A257">
        <v>2015</v>
      </c>
      <c r="B257" t="s">
        <v>249</v>
      </c>
      <c r="D257">
        <v>285</v>
      </c>
      <c r="E257">
        <v>2.9000000000000001E-2</v>
      </c>
      <c r="F257">
        <v>-8.0000000000000002E-3</v>
      </c>
      <c r="G257">
        <v>-2.1999999999999999E-2</v>
      </c>
      <c r="H257" s="1">
        <v>0.41399999999999998</v>
      </c>
      <c r="I257">
        <v>59.2</v>
      </c>
      <c r="J257">
        <v>61.7</v>
      </c>
      <c r="K257">
        <v>-2.6</v>
      </c>
      <c r="L257">
        <v>8.1999999999999993</v>
      </c>
      <c r="M257" t="str">
        <f t="shared" si="3"/>
        <v>2015-J.Manziel</v>
      </c>
    </row>
    <row r="258" spans="1:13" x14ac:dyDescent="0.2">
      <c r="A258">
        <v>2015</v>
      </c>
      <c r="B258" t="s">
        <v>250</v>
      </c>
      <c r="D258">
        <v>122</v>
      </c>
      <c r="E258">
        <v>2.3E-2</v>
      </c>
      <c r="F258">
        <v>-0.26700000000000002</v>
      </c>
      <c r="G258">
        <v>-0.29799999999999999</v>
      </c>
      <c r="H258" s="1">
        <v>0.41</v>
      </c>
      <c r="I258">
        <v>60.9</v>
      </c>
      <c r="J258">
        <v>61.9</v>
      </c>
      <c r="K258">
        <v>-1.1000000000000001</v>
      </c>
      <c r="L258">
        <v>8.5</v>
      </c>
      <c r="M258" t="str">
        <f t="shared" si="3"/>
        <v>2015-A.Davis</v>
      </c>
    </row>
    <row r="259" spans="1:13" x14ac:dyDescent="0.2">
      <c r="A259">
        <v>2015</v>
      </c>
      <c r="B259" t="s">
        <v>225</v>
      </c>
      <c r="D259">
        <v>347</v>
      </c>
      <c r="E259">
        <v>2.1999999999999999E-2</v>
      </c>
      <c r="F259">
        <v>-0.05</v>
      </c>
      <c r="G259">
        <v>-6.6000000000000003E-2</v>
      </c>
      <c r="H259" s="1">
        <v>0.40899999999999997</v>
      </c>
      <c r="I259">
        <v>63.3</v>
      </c>
      <c r="J259">
        <v>65.099999999999994</v>
      </c>
      <c r="K259">
        <v>-1.8</v>
      </c>
      <c r="L259">
        <v>7.2</v>
      </c>
      <c r="M259" t="str">
        <f t="shared" ref="M259:M269" si="4">CONCATENATE(A259,"-",B259)</f>
        <v>2015-B.Gabbert</v>
      </c>
    </row>
    <row r="260" spans="1:13" x14ac:dyDescent="0.2">
      <c r="A260">
        <v>2015</v>
      </c>
      <c r="B260" t="s">
        <v>220</v>
      </c>
      <c r="D260">
        <v>351</v>
      </c>
      <c r="E260">
        <v>2.1000000000000001E-2</v>
      </c>
      <c r="F260">
        <v>-3.0000000000000001E-3</v>
      </c>
      <c r="G260">
        <v>-2.1999999999999999E-2</v>
      </c>
      <c r="H260" s="1">
        <v>0.41599999999999998</v>
      </c>
      <c r="I260">
        <v>56.8</v>
      </c>
      <c r="J260">
        <v>61.1</v>
      </c>
      <c r="K260">
        <v>-4.2</v>
      </c>
      <c r="L260">
        <v>9.8000000000000007</v>
      </c>
      <c r="M260" t="str">
        <f t="shared" si="4"/>
        <v>2015-A.Luck</v>
      </c>
    </row>
    <row r="261" spans="1:13" x14ac:dyDescent="0.2">
      <c r="A261">
        <v>2015</v>
      </c>
      <c r="B261" t="s">
        <v>251</v>
      </c>
      <c r="D261">
        <v>365</v>
      </c>
      <c r="E261">
        <v>0.02</v>
      </c>
      <c r="F261">
        <v>-4.2000000000000003E-2</v>
      </c>
      <c r="G261">
        <v>-7.2999999999999995E-2</v>
      </c>
      <c r="H261" s="1">
        <v>0.41399999999999998</v>
      </c>
      <c r="I261">
        <v>60.2</v>
      </c>
      <c r="J261">
        <v>62.6</v>
      </c>
      <c r="K261">
        <v>-2.4</v>
      </c>
      <c r="L261">
        <v>9.4</v>
      </c>
      <c r="M261" t="str">
        <f t="shared" si="4"/>
        <v>2015-P.Manning</v>
      </c>
    </row>
    <row r="262" spans="1:13" x14ac:dyDescent="0.2">
      <c r="A262">
        <v>2015</v>
      </c>
      <c r="B262" t="s">
        <v>252</v>
      </c>
      <c r="D262">
        <v>114</v>
      </c>
      <c r="E262">
        <v>1.9E-2</v>
      </c>
      <c r="F262">
        <v>-2.9000000000000001E-2</v>
      </c>
      <c r="G262">
        <v>-0.08</v>
      </c>
      <c r="H262" s="1">
        <v>0.46500000000000002</v>
      </c>
      <c r="I262">
        <v>59.8</v>
      </c>
      <c r="J262">
        <v>63</v>
      </c>
      <c r="K262">
        <v>-3.2</v>
      </c>
      <c r="L262">
        <v>8.5</v>
      </c>
      <c r="M262" t="str">
        <f t="shared" si="4"/>
        <v>2015-K.Moore</v>
      </c>
    </row>
    <row r="263" spans="1:13" x14ac:dyDescent="0.2">
      <c r="A263">
        <v>2015</v>
      </c>
      <c r="B263" t="s">
        <v>253</v>
      </c>
      <c r="D263">
        <v>188</v>
      </c>
      <c r="E263">
        <v>1.7000000000000001E-2</v>
      </c>
      <c r="F263">
        <v>-0.30299999999999999</v>
      </c>
      <c r="G263">
        <v>-0.33200000000000002</v>
      </c>
      <c r="H263" s="1">
        <v>0.41</v>
      </c>
      <c r="I263">
        <v>62</v>
      </c>
      <c r="J263">
        <v>64.400000000000006</v>
      </c>
      <c r="K263">
        <v>-2.4</v>
      </c>
      <c r="L263">
        <v>7.9</v>
      </c>
      <c r="M263" t="str">
        <f t="shared" si="4"/>
        <v>2015-Z.Mettenberger</v>
      </c>
    </row>
    <row r="264" spans="1:13" x14ac:dyDescent="0.2">
      <c r="A264">
        <v>2015</v>
      </c>
      <c r="B264" t="s">
        <v>241</v>
      </c>
      <c r="D264">
        <v>322</v>
      </c>
      <c r="E264">
        <v>8.0000000000000002E-3</v>
      </c>
      <c r="F264">
        <v>-2.7E-2</v>
      </c>
      <c r="G264">
        <v>-4.1000000000000002E-2</v>
      </c>
      <c r="H264" s="1">
        <v>0.41</v>
      </c>
      <c r="I264">
        <v>59</v>
      </c>
      <c r="J264">
        <v>64.2</v>
      </c>
      <c r="K264">
        <v>-5.2</v>
      </c>
      <c r="L264">
        <v>7.7</v>
      </c>
      <c r="M264" t="str">
        <f t="shared" si="4"/>
        <v>2015-C.Kaepernick</v>
      </c>
    </row>
    <row r="265" spans="1:13" x14ac:dyDescent="0.2">
      <c r="A265">
        <v>2015</v>
      </c>
      <c r="B265" t="s">
        <v>254</v>
      </c>
      <c r="D265">
        <v>107</v>
      </c>
      <c r="E265">
        <v>5.0000000000000001E-3</v>
      </c>
      <c r="F265">
        <v>-0.09</v>
      </c>
      <c r="G265">
        <v>-0.124</v>
      </c>
      <c r="H265" s="1">
        <v>0.42099999999999999</v>
      </c>
      <c r="I265">
        <v>64.8</v>
      </c>
      <c r="J265">
        <v>68.599999999999994</v>
      </c>
      <c r="K265">
        <v>-3.8</v>
      </c>
      <c r="L265">
        <v>5.9</v>
      </c>
      <c r="M265" t="str">
        <f t="shared" si="4"/>
        <v>2015-M.Sanchez</v>
      </c>
    </row>
    <row r="266" spans="1:13" x14ac:dyDescent="0.2">
      <c r="A266">
        <v>2015</v>
      </c>
      <c r="B266" t="s">
        <v>255</v>
      </c>
      <c r="D266">
        <v>247</v>
      </c>
      <c r="E266">
        <v>3.0000000000000001E-3</v>
      </c>
      <c r="F266">
        <v>-6.8000000000000005E-2</v>
      </c>
      <c r="G266">
        <v>-0.121</v>
      </c>
      <c r="H266" s="1">
        <v>0.437</v>
      </c>
      <c r="I266">
        <v>60.4</v>
      </c>
      <c r="J266">
        <v>65</v>
      </c>
      <c r="K266">
        <v>-4.5999999999999996</v>
      </c>
      <c r="L266">
        <v>8.1999999999999993</v>
      </c>
      <c r="M266" t="str">
        <f t="shared" si="4"/>
        <v>2015-M.Cassel</v>
      </c>
    </row>
    <row r="267" spans="1:13" x14ac:dyDescent="0.2">
      <c r="A267">
        <v>2015</v>
      </c>
      <c r="B267" t="s">
        <v>256</v>
      </c>
      <c r="D267">
        <v>147</v>
      </c>
      <c r="E267">
        <v>3.0000000000000001E-3</v>
      </c>
      <c r="F267">
        <v>-0.221</v>
      </c>
      <c r="G267">
        <v>-0.27400000000000002</v>
      </c>
      <c r="H267" s="1">
        <v>0.313</v>
      </c>
      <c r="I267">
        <v>57.6</v>
      </c>
      <c r="J267">
        <v>61.9</v>
      </c>
      <c r="K267">
        <v>-4.3</v>
      </c>
      <c r="L267">
        <v>8.8000000000000007</v>
      </c>
      <c r="M267" t="str">
        <f t="shared" si="4"/>
        <v>2015-J.Clausen</v>
      </c>
    </row>
    <row r="268" spans="1:13" x14ac:dyDescent="0.2">
      <c r="A268">
        <v>2015</v>
      </c>
      <c r="B268" t="s">
        <v>257</v>
      </c>
      <c r="D268">
        <v>263</v>
      </c>
      <c r="E268">
        <v>1E-3</v>
      </c>
      <c r="F268">
        <v>-1.4E-2</v>
      </c>
      <c r="G268">
        <v>-2.1999999999999999E-2</v>
      </c>
      <c r="H268" s="1">
        <v>0.43</v>
      </c>
      <c r="I268">
        <v>56.7</v>
      </c>
      <c r="J268">
        <v>63.9</v>
      </c>
      <c r="K268">
        <v>-7.2</v>
      </c>
      <c r="L268">
        <v>8.6</v>
      </c>
      <c r="M268" t="str">
        <f t="shared" si="4"/>
        <v>2015-R.Mallett</v>
      </c>
    </row>
    <row r="269" spans="1:13" x14ac:dyDescent="0.2">
      <c r="A269">
        <v>2015</v>
      </c>
      <c r="B269" t="s">
        <v>196</v>
      </c>
      <c r="D269">
        <v>378</v>
      </c>
      <c r="E269">
        <v>-1.2999999999999999E-2</v>
      </c>
      <c r="F269">
        <v>-0.19400000000000001</v>
      </c>
      <c r="G269">
        <v>-0.222</v>
      </c>
      <c r="H269" s="1">
        <v>0.36499999999999999</v>
      </c>
      <c r="I269">
        <v>57.2</v>
      </c>
      <c r="J269">
        <v>64.099999999999994</v>
      </c>
      <c r="K269">
        <v>-6.9</v>
      </c>
      <c r="L269">
        <v>8.1</v>
      </c>
      <c r="M269" t="str">
        <f t="shared" si="4"/>
        <v>2015-N.Foles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qb-stats</vt:lpstr>
      <vt:lpstr>AV</vt:lpstr>
      <vt:lpstr>CPOE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2021-06-18T12:45:51Z</dcterms:created>
  <dcterms:modified xsi:type="dcterms:W3CDTF">2021-06-21T11:37:11Z</dcterms:modified>
</cp:coreProperties>
</file>