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hart/OneDrive/Development/Projects/NFLDraftData/position analysis/"/>
    </mc:Choice>
  </mc:AlternateContent>
  <xr:revisionPtr revIDLastSave="0" documentId="13_ncr:1_{59567513-CE7F-D04C-8E2D-B0747C8F47B2}" xr6:coauthVersionLast="47" xr6:coauthVersionMax="47" xr10:uidLastSave="{00000000-0000-0000-0000-000000000000}"/>
  <bookViews>
    <workbookView xWindow="4300" yWindow="2760" windowWidth="27640" windowHeight="16940" xr2:uid="{0FC93A38-BA30-6D4D-AAEA-EBAF4F91EC80}"/>
  </bookViews>
  <sheets>
    <sheet name="OL Value" sheetId="3" r:id="rId1"/>
    <sheet name="PFR Scoring" sheetId="5" r:id="rId2"/>
    <sheet name="A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3" l="1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K33" i="3"/>
  <c r="K32" i="3"/>
  <c r="K31" i="3"/>
  <c r="K30" i="3"/>
  <c r="K29" i="3"/>
  <c r="K28" i="3"/>
  <c r="K27" i="3"/>
  <c r="L27" i="3" s="1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L26" i="3" l="1"/>
  <c r="L7" i="3"/>
  <c r="L10" i="3"/>
  <c r="L22" i="3"/>
  <c r="L23" i="3"/>
  <c r="L24" i="3"/>
  <c r="L25" i="3"/>
  <c r="L5" i="3"/>
  <c r="L6" i="3"/>
  <c r="L33" i="3"/>
  <c r="L11" i="3"/>
  <c r="L29" i="3"/>
  <c r="L30" i="3"/>
  <c r="L16" i="3"/>
  <c r="L28" i="3"/>
  <c r="L12" i="3"/>
  <c r="L13" i="3"/>
  <c r="L17" i="3"/>
  <c r="L18" i="3"/>
  <c r="L14" i="3"/>
  <c r="L19" i="3"/>
  <c r="L31" i="3"/>
  <c r="L8" i="3"/>
  <c r="L20" i="3"/>
  <c r="L32" i="3"/>
  <c r="L4" i="3"/>
  <c r="L2" i="3"/>
  <c r="L3" i="3"/>
  <c r="L9" i="3"/>
  <c r="L15" i="3"/>
  <c r="L21" i="3"/>
  <c r="G33" i="3"/>
  <c r="F33" i="3"/>
  <c r="G32" i="3"/>
  <c r="F32" i="3"/>
  <c r="G31" i="3"/>
  <c r="F31" i="3"/>
  <c r="G30" i="3"/>
  <c r="F30" i="3"/>
  <c r="G28" i="3"/>
  <c r="F28" i="3"/>
  <c r="G27" i="3"/>
  <c r="F27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<sst xmlns="http://schemas.openxmlformats.org/spreadsheetml/2006/main" count="174" uniqueCount="100">
  <si>
    <t>GNB</t>
  </si>
  <si>
    <t>CLE</t>
  </si>
  <si>
    <t>ARI</t>
  </si>
  <si>
    <t>BUF</t>
  </si>
  <si>
    <t>NOR</t>
  </si>
  <si>
    <t>KAN</t>
  </si>
  <si>
    <t>LAR</t>
  </si>
  <si>
    <t>BAL</t>
  </si>
  <si>
    <t>SEA</t>
  </si>
  <si>
    <t>LVR</t>
  </si>
  <si>
    <t>PHI</t>
  </si>
  <si>
    <t>IND</t>
  </si>
  <si>
    <t>CHI</t>
  </si>
  <si>
    <t>ATL</t>
  </si>
  <si>
    <t>TAM</t>
  </si>
  <si>
    <t>MIN</t>
  </si>
  <si>
    <t>HOU</t>
  </si>
  <si>
    <t>DET</t>
  </si>
  <si>
    <t>DEN</t>
  </si>
  <si>
    <t>SFO</t>
  </si>
  <si>
    <t>CAR</t>
  </si>
  <si>
    <t>TEN</t>
  </si>
  <si>
    <t>DAL</t>
  </si>
  <si>
    <t>MIA</t>
  </si>
  <si>
    <t>PIT</t>
  </si>
  <si>
    <t>CIN</t>
  </si>
  <si>
    <t>NYJ</t>
  </si>
  <si>
    <t>LAC</t>
  </si>
  <si>
    <t>NYG</t>
  </si>
  <si>
    <t>Tm</t>
  </si>
  <si>
    <t>PBWR</t>
  </si>
  <si>
    <t>RBWR</t>
  </si>
  <si>
    <t>Arizona Cardinals</t>
  </si>
  <si>
    <t>Atlanta Falcons</t>
  </si>
  <si>
    <t>Baltimore Ravens</t>
  </si>
  <si>
    <t>Chicago Bears</t>
  </si>
  <si>
    <t>Cincinnati Bengals</t>
  </si>
  <si>
    <t>Cleveland Browns</t>
  </si>
  <si>
    <t>Dallas Cowboys</t>
  </si>
  <si>
    <t>Denver Broncos</t>
  </si>
  <si>
    <t>Detroit Lions</t>
  </si>
  <si>
    <t>Indianapolis Colts</t>
  </si>
  <si>
    <t>Jacksonville Jaguars</t>
  </si>
  <si>
    <t>Las Vegas Raiders</t>
  </si>
  <si>
    <t>Los Angeles Chargers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</si>
  <si>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</si>
  <si>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</si>
  <si>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</si>
  <si>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</si>
  <si>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</si>
  <si>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</si>
  <si>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Pittsburgh Steelers</t>
  </si>
  <si>
    <t>Seattle Seahawks</t>
  </si>
  <si>
    <t>Tampa Bay Buccaneers</t>
  </si>
  <si>
    <t>Tennessee Titans</t>
  </si>
  <si>
    <t>Washington Football Team</t>
  </si>
  <si>
    <t>Carolina Panthers</t>
  </si>
  <si>
    <t>PFF-PB</t>
  </si>
  <si>
    <t>PFF-RB</t>
  </si>
  <si>
    <t>PBWRd</t>
  </si>
  <si>
    <t>RBWRd</t>
  </si>
  <si>
    <t>JAX</t>
  </si>
  <si>
    <t>NWE</t>
  </si>
  <si>
    <t>WFT</t>
  </si>
  <si>
    <t>OL AV</t>
  </si>
  <si>
    <t>pctRBWR</t>
  </si>
  <si>
    <t>pctPBWR</t>
  </si>
  <si>
    <t>pctComposite</t>
  </si>
  <si>
    <t>PBWR+RBWR</t>
  </si>
  <si>
    <t>Rk</t>
  </si>
  <si>
    <t>G</t>
  </si>
  <si>
    <t>PF</t>
  </si>
  <si>
    <t>Yds</t>
  </si>
  <si>
    <t>Ply</t>
  </si>
  <si>
    <t>Y/P</t>
  </si>
  <si>
    <t>TO</t>
  </si>
  <si>
    <t>FL</t>
  </si>
  <si>
    <t>1stD</t>
  </si>
  <si>
    <t>Cmp</t>
  </si>
  <si>
    <t>Att</t>
  </si>
  <si>
    <t>Int</t>
  </si>
  <si>
    <t>Pen</t>
  </si>
  <si>
    <t>1stPy</t>
  </si>
  <si>
    <t>Sc%</t>
  </si>
  <si>
    <t>EXP</t>
  </si>
  <si>
    <t>Green Bay Packers</t>
  </si>
  <si>
    <t>Buffalo Bills</t>
  </si>
  <si>
    <t>Kansas City Chiefs</t>
  </si>
  <si>
    <t>Houston Texans</t>
  </si>
  <si>
    <t>San Francisco 49ers</t>
  </si>
  <si>
    <t>Los Angeles Rams</t>
  </si>
  <si>
    <t>Philadelphia Eagles</t>
  </si>
  <si>
    <t>Team Name</t>
  </si>
  <si>
    <t>ScorePct</t>
  </si>
  <si>
    <t>ExpPts</t>
  </si>
  <si>
    <t>PassTD</t>
  </si>
  <si>
    <t>RushTD</t>
  </si>
  <si>
    <t>RushY/A</t>
  </si>
  <si>
    <t>PassNY/A</t>
  </si>
  <si>
    <t>Oline-AV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</si>
</sst>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3486-C32F-EA46-8692-10CF49A16C9F}">
  <dimension ref="A1:P33"/>
  <sheetViews>
    <sheetView tabSelected="1" workbookViewId="0">
      <selection activeCell="J2" sqref="J2"/>
    </sheetView>
  </sheetViews>
  <sheetFormatPr baseColWidth="10" defaultRowHeight="16" x14ac:dyDescent="0.2"/>
  <cols>
    <col min="2" max="5" width="10.83203125" style="2"/>
    <col min="11" max="11" width="14" customWidth="1"/>
    <col min="12" max="12" width="14.5" customWidth="1"/>
  </cols>
  <sheetData>
    <row r="1" spans="1:16" x14ac:dyDescent="0.2">
      <c r="A1" t="s">
        <v>29</v>
      </c>
      <c r="B1" s="2" t="s">
        <v>30</v>
      </c>
      <c r="C1" s="2" t="s">
        <v>31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99</v>
      </c>
      <c r="I1" s="2" t="s">
        <v>66</v>
      </c>
      <c r="J1" s="2" t="s">
        <v>65</v>
      </c>
      <c r="K1" s="2" t="s">
        <v>68</v>
      </c>
      <c r="L1" s="2" t="s">
        <v>67</v>
      </c>
      <c r="M1" s="2" t="s">
        <v>93</v>
      </c>
      <c r="N1" s="2" t="s">
        <v>94</v>
      </c>
      <c r="O1" s="2" t="s">
        <v>98</v>
      </c>
      <c r="P1" s="2" t="s">
        <v>97</v>
      </c>
    </row>
    <row r="2" spans="1:16" x14ac:dyDescent="0.2">
      <c r="A2" t="s">
        <v>0</v>
      </c>
      <c r="B2" s="2">
        <v>74</v>
      </c>
      <c r="C2" s="2">
        <v>74</v>
      </c>
      <c r="D2" s="1">
        <v>80.2</v>
      </c>
      <c r="E2" s="1">
        <v>75.5</v>
      </c>
      <c r="F2" s="3">
        <f>B2</f>
        <v>74</v>
      </c>
      <c r="G2" s="3">
        <f t="shared" ref="G2:G33" si="0">C2</f>
        <v>74</v>
      </c>
      <c r="H2">
        <f>_xlfn.XLOOKUP(A2,AV!A:A,AV!B:B)</f>
        <v>67</v>
      </c>
      <c r="I2" s="3">
        <f t="shared" ref="I2:I33" si="1">_xlfn.PERCENTRANK.INC(B:B,B2)</f>
        <v>1</v>
      </c>
      <c r="J2" s="3">
        <f t="shared" ref="J2:J33" si="2">_xlfn.PERCENTRANK.INC(C:C,C2)</f>
        <v>1</v>
      </c>
      <c r="K2">
        <f t="shared" ref="K2:K33" si="3">B2+C2</f>
        <v>148</v>
      </c>
      <c r="L2" s="3">
        <f>_xlfn.PERCENTRANK.INC(K:K,K2)</f>
        <v>1</v>
      </c>
      <c r="M2">
        <f>_xlfn.XLOOKUP(A2,'PFR Scoring'!AB:AB,'PFR Scoring'!Z:Z)</f>
        <v>49.7</v>
      </c>
      <c r="N2">
        <f>_xlfn.XLOOKUP(A2,'PFR Scoring'!AB:AB,'PFR Scoring'!AA:AA)</f>
        <v>290.75</v>
      </c>
      <c r="O2">
        <f>_xlfn.XLOOKUP(A2,'PFR Scoring'!AB:AB,'PFR Scoring'!P:P)</f>
        <v>7.5</v>
      </c>
      <c r="P2">
        <f>_xlfn.XLOOKUP(A2,'PFR Scoring'!AB:AB,'PFR Scoring'!U:U)</f>
        <v>4.8</v>
      </c>
    </row>
    <row r="3" spans="1:16" x14ac:dyDescent="0.2">
      <c r="A3" t="s">
        <v>1</v>
      </c>
      <c r="B3" s="2">
        <v>71</v>
      </c>
      <c r="C3" s="2">
        <v>71</v>
      </c>
      <c r="D3" s="1">
        <v>84.4</v>
      </c>
      <c r="E3" s="1">
        <v>82.6</v>
      </c>
      <c r="F3" s="3">
        <f t="shared" ref="F3:F33" si="4">B3</f>
        <v>71</v>
      </c>
      <c r="G3" s="3">
        <f t="shared" si="0"/>
        <v>71</v>
      </c>
      <c r="H3">
        <f>_xlfn.XLOOKUP(A3,AV!A:A,AV!B:B)</f>
        <v>60</v>
      </c>
      <c r="I3" s="3">
        <f t="shared" si="1"/>
        <v>0.96699999999999997</v>
      </c>
      <c r="J3" s="3">
        <f t="shared" si="2"/>
        <v>0.61199999999999999</v>
      </c>
      <c r="K3">
        <f t="shared" si="3"/>
        <v>142</v>
      </c>
      <c r="L3" s="3">
        <f t="shared" ref="L3:L33" si="5">_xlfn.PERCENTRANK.INC(K:K,K3)</f>
        <v>0.96699999999999997</v>
      </c>
      <c r="M3">
        <f>_xlfn.XLOOKUP(A3,'PFR Scoring'!AB:AB,'PFR Scoring'!Z:Z)</f>
        <v>40.6</v>
      </c>
      <c r="N3">
        <f>_xlfn.XLOOKUP(A3,'PFR Scoring'!AB:AB,'PFR Scoring'!AA:AA)</f>
        <v>159.47999999999999</v>
      </c>
      <c r="O3">
        <f>_xlfn.XLOOKUP(A3,'PFR Scoring'!AB:AB,'PFR Scoring'!P:P)</f>
        <v>6.7</v>
      </c>
      <c r="P3">
        <f>_xlfn.XLOOKUP(A3,'PFR Scoring'!AB:AB,'PFR Scoring'!U:U)</f>
        <v>4.8</v>
      </c>
    </row>
    <row r="4" spans="1:16" x14ac:dyDescent="0.2">
      <c r="A4" t="s">
        <v>2</v>
      </c>
      <c r="B4" s="2">
        <v>67</v>
      </c>
      <c r="C4" s="2">
        <v>72</v>
      </c>
      <c r="D4" s="1">
        <v>73.7</v>
      </c>
      <c r="E4" s="1">
        <v>60.7</v>
      </c>
      <c r="F4" s="3">
        <f t="shared" si="4"/>
        <v>67</v>
      </c>
      <c r="G4" s="3">
        <f t="shared" si="0"/>
        <v>72</v>
      </c>
      <c r="H4">
        <f>_xlfn.XLOOKUP(A4,AV!A:A,AV!B:B)</f>
        <v>43</v>
      </c>
      <c r="I4" s="3">
        <f t="shared" si="1"/>
        <v>0.93500000000000005</v>
      </c>
      <c r="J4" s="3">
        <f t="shared" si="2"/>
        <v>0.70899999999999996</v>
      </c>
      <c r="K4">
        <f t="shared" si="3"/>
        <v>139</v>
      </c>
      <c r="L4" s="3">
        <f t="shared" si="5"/>
        <v>0.93500000000000005</v>
      </c>
      <c r="M4">
        <f>_xlfn.XLOOKUP(A4,'PFR Scoring'!AB:AB,'PFR Scoring'!Z:Z)</f>
        <v>40.200000000000003</v>
      </c>
      <c r="N4">
        <f>_xlfn.XLOOKUP(A4,'PFR Scoring'!AB:AB,'PFR Scoring'!AA:AA)</f>
        <v>103.62</v>
      </c>
      <c r="O4">
        <f>_xlfn.XLOOKUP(A4,'PFR Scoring'!AB:AB,'PFR Scoring'!P:P)</f>
        <v>6.5</v>
      </c>
      <c r="P4">
        <f>_xlfn.XLOOKUP(A4,'PFR Scoring'!AB:AB,'PFR Scoring'!U:U)</f>
        <v>4.7</v>
      </c>
    </row>
    <row r="5" spans="1:16" x14ac:dyDescent="0.2">
      <c r="A5" t="s">
        <v>3</v>
      </c>
      <c r="B5" s="2">
        <v>64</v>
      </c>
      <c r="C5" s="2">
        <v>69</v>
      </c>
      <c r="D5" s="1">
        <v>73.599999999999994</v>
      </c>
      <c r="E5" s="1">
        <v>69.599999999999994</v>
      </c>
      <c r="F5" s="3">
        <f t="shared" si="4"/>
        <v>64</v>
      </c>
      <c r="G5" s="3">
        <f t="shared" si="0"/>
        <v>69</v>
      </c>
      <c r="H5">
        <f>_xlfn.XLOOKUP(A5,AV!A:A,AV!B:B)</f>
        <v>43</v>
      </c>
      <c r="I5" s="3">
        <f t="shared" si="1"/>
        <v>0.90300000000000002</v>
      </c>
      <c r="J5" s="3">
        <f t="shared" si="2"/>
        <v>9.6000000000000002E-2</v>
      </c>
      <c r="K5">
        <f t="shared" si="3"/>
        <v>133</v>
      </c>
      <c r="L5" s="3">
        <f t="shared" si="5"/>
        <v>0.77400000000000002</v>
      </c>
      <c r="M5">
        <f>_xlfn.XLOOKUP(A5,'PFR Scoring'!AB:AB,'PFR Scoring'!Z:Z)</f>
        <v>49.4</v>
      </c>
      <c r="N5">
        <f>_xlfn.XLOOKUP(A5,'PFR Scoring'!AB:AB,'PFR Scoring'!AA:AA)</f>
        <v>228.66</v>
      </c>
      <c r="O5">
        <f>_xlfn.XLOOKUP(A5,'PFR Scoring'!AB:AB,'PFR Scoring'!P:P)</f>
        <v>7.4</v>
      </c>
      <c r="P5">
        <f>_xlfn.XLOOKUP(A5,'PFR Scoring'!AB:AB,'PFR Scoring'!U:U)</f>
        <v>4.2</v>
      </c>
    </row>
    <row r="6" spans="1:16" x14ac:dyDescent="0.2">
      <c r="A6" t="s">
        <v>4</v>
      </c>
      <c r="B6" s="2">
        <v>63</v>
      </c>
      <c r="C6" s="2">
        <v>72</v>
      </c>
      <c r="D6" s="1">
        <v>70</v>
      </c>
      <c r="E6" s="1">
        <v>74.3</v>
      </c>
      <c r="F6" s="3">
        <f t="shared" si="4"/>
        <v>63</v>
      </c>
      <c r="G6" s="3">
        <f t="shared" si="0"/>
        <v>72</v>
      </c>
      <c r="H6">
        <f>_xlfn.XLOOKUP(A6,AV!A:A,AV!B:B)</f>
        <v>59</v>
      </c>
      <c r="I6" s="3">
        <f t="shared" si="1"/>
        <v>0.80600000000000005</v>
      </c>
      <c r="J6" s="3">
        <f t="shared" si="2"/>
        <v>0.70899999999999996</v>
      </c>
      <c r="K6">
        <f t="shared" si="3"/>
        <v>135</v>
      </c>
      <c r="L6" s="3">
        <f t="shared" si="5"/>
        <v>0.87</v>
      </c>
      <c r="M6">
        <f>_xlfn.XLOOKUP(A6,'PFR Scoring'!AB:AB,'PFR Scoring'!Z:Z)</f>
        <v>45.5</v>
      </c>
      <c r="N6">
        <f>_xlfn.XLOOKUP(A6,'PFR Scoring'!AB:AB,'PFR Scoring'!AA:AA)</f>
        <v>176.94</v>
      </c>
      <c r="O6">
        <f>_xlfn.XLOOKUP(A6,'PFR Scoring'!AB:AB,'PFR Scoring'!P:P)</f>
        <v>6.8</v>
      </c>
      <c r="P6">
        <f>_xlfn.XLOOKUP(A6,'PFR Scoring'!AB:AB,'PFR Scoring'!U:U)</f>
        <v>4.5999999999999996</v>
      </c>
    </row>
    <row r="7" spans="1:16" x14ac:dyDescent="0.2">
      <c r="A7" t="s">
        <v>5</v>
      </c>
      <c r="B7" s="2">
        <v>63</v>
      </c>
      <c r="C7" s="2">
        <v>67</v>
      </c>
      <c r="D7" s="1">
        <v>70.3</v>
      </c>
      <c r="E7" s="1">
        <v>71</v>
      </c>
      <c r="F7" s="3">
        <f t="shared" si="4"/>
        <v>63</v>
      </c>
      <c r="G7" s="3">
        <f t="shared" si="0"/>
        <v>67</v>
      </c>
      <c r="H7">
        <f>_xlfn.XLOOKUP(A7,AV!A:A,AV!B:B)</f>
        <v>48</v>
      </c>
      <c r="I7" s="3">
        <f t="shared" si="1"/>
        <v>0.80600000000000005</v>
      </c>
      <c r="J7" s="3">
        <f t="shared" si="2"/>
        <v>0</v>
      </c>
      <c r="K7">
        <f t="shared" si="3"/>
        <v>130</v>
      </c>
      <c r="L7" s="3">
        <f t="shared" si="5"/>
        <v>0.61199999999999999</v>
      </c>
      <c r="M7">
        <f>_xlfn.XLOOKUP(A7,'PFR Scoring'!AB:AB,'PFR Scoring'!Z:Z)</f>
        <v>47.9</v>
      </c>
      <c r="N7">
        <f>_xlfn.XLOOKUP(A7,'PFR Scoring'!AB:AB,'PFR Scoring'!AA:AA)</f>
        <v>280.82</v>
      </c>
      <c r="O7">
        <f>_xlfn.XLOOKUP(A7,'PFR Scoring'!AB:AB,'PFR Scoring'!P:P)</f>
        <v>7.4</v>
      </c>
      <c r="P7">
        <f>_xlfn.XLOOKUP(A7,'PFR Scoring'!AB:AB,'PFR Scoring'!U:U)</f>
        <v>4.5</v>
      </c>
    </row>
    <row r="8" spans="1:16" x14ac:dyDescent="0.2">
      <c r="A8" t="s">
        <v>6</v>
      </c>
      <c r="B8" s="2">
        <v>63</v>
      </c>
      <c r="C8" s="2">
        <v>70</v>
      </c>
      <c r="D8" s="1">
        <v>70.8</v>
      </c>
      <c r="E8" s="1">
        <v>78.7</v>
      </c>
      <c r="F8" s="3">
        <f t="shared" si="4"/>
        <v>63</v>
      </c>
      <c r="G8" s="3">
        <f t="shared" si="0"/>
        <v>70</v>
      </c>
      <c r="H8">
        <f>_xlfn.XLOOKUP(A8,AV!A:A,AV!B:B)</f>
        <v>37</v>
      </c>
      <c r="I8" s="3">
        <f t="shared" si="1"/>
        <v>0.80600000000000005</v>
      </c>
      <c r="J8" s="3">
        <f t="shared" si="2"/>
        <v>0.32200000000000001</v>
      </c>
      <c r="K8">
        <f t="shared" si="3"/>
        <v>133</v>
      </c>
      <c r="L8" s="3">
        <f t="shared" si="5"/>
        <v>0.77400000000000002</v>
      </c>
      <c r="M8">
        <f>_xlfn.XLOOKUP(A8,'PFR Scoring'!AB:AB,'PFR Scoring'!Z:Z)</f>
        <v>34.200000000000003</v>
      </c>
      <c r="N8">
        <f>_xlfn.XLOOKUP(A8,'PFR Scoring'!AB:AB,'PFR Scoring'!AA:AA)</f>
        <v>57.24</v>
      </c>
      <c r="O8">
        <f>_xlfn.XLOOKUP(A8,'PFR Scoring'!AB:AB,'PFR Scoring'!P:P)</f>
        <v>6.5</v>
      </c>
      <c r="P8">
        <f>_xlfn.XLOOKUP(A8,'PFR Scoring'!AB:AB,'PFR Scoring'!U:U)</f>
        <v>4.3</v>
      </c>
    </row>
    <row r="9" spans="1:16" x14ac:dyDescent="0.2">
      <c r="A9" t="s">
        <v>7</v>
      </c>
      <c r="B9" s="2">
        <v>62</v>
      </c>
      <c r="C9" s="2">
        <v>73</v>
      </c>
      <c r="D9" s="1">
        <v>70.8</v>
      </c>
      <c r="E9" s="1">
        <v>69.8</v>
      </c>
      <c r="F9" s="3">
        <f t="shared" si="4"/>
        <v>62</v>
      </c>
      <c r="G9" s="3">
        <f t="shared" si="0"/>
        <v>73</v>
      </c>
      <c r="H9">
        <f>_xlfn.XLOOKUP(A9,AV!A:A,AV!B:B)</f>
        <v>59</v>
      </c>
      <c r="I9" s="3">
        <f t="shared" si="1"/>
        <v>0.74099999999999999</v>
      </c>
      <c r="J9" s="3">
        <f t="shared" si="2"/>
        <v>0.87</v>
      </c>
      <c r="K9">
        <f t="shared" si="3"/>
        <v>135</v>
      </c>
      <c r="L9" s="3">
        <f t="shared" si="5"/>
        <v>0.87</v>
      </c>
      <c r="M9">
        <f>_xlfn.XLOOKUP(A9,'PFR Scoring'!AB:AB,'PFR Scoring'!Z:Z)</f>
        <v>45.3</v>
      </c>
      <c r="N9">
        <f>_xlfn.XLOOKUP(A9,'PFR Scoring'!AB:AB,'PFR Scoring'!AA:AA)</f>
        <v>148.30000000000001</v>
      </c>
      <c r="O9">
        <f>_xlfn.XLOOKUP(A9,'PFR Scoring'!AB:AB,'PFR Scoring'!P:P)</f>
        <v>6.3</v>
      </c>
      <c r="P9">
        <f>_xlfn.XLOOKUP(A9,'PFR Scoring'!AB:AB,'PFR Scoring'!U:U)</f>
        <v>5.5</v>
      </c>
    </row>
    <row r="10" spans="1:16" x14ac:dyDescent="0.2">
      <c r="A10" t="s">
        <v>8</v>
      </c>
      <c r="B10" s="2">
        <v>62</v>
      </c>
      <c r="C10" s="2">
        <v>70</v>
      </c>
      <c r="D10" s="1">
        <v>64.400000000000006</v>
      </c>
      <c r="E10" s="1">
        <v>72.3</v>
      </c>
      <c r="F10" s="3">
        <f t="shared" si="4"/>
        <v>62</v>
      </c>
      <c r="G10" s="3">
        <f t="shared" si="0"/>
        <v>70</v>
      </c>
      <c r="H10">
        <f>_xlfn.XLOOKUP(A10,AV!A:A,AV!B:B)</f>
        <v>44</v>
      </c>
      <c r="I10" s="3">
        <f t="shared" si="1"/>
        <v>0.74099999999999999</v>
      </c>
      <c r="J10" s="3">
        <f t="shared" si="2"/>
        <v>0.32200000000000001</v>
      </c>
      <c r="K10">
        <f t="shared" si="3"/>
        <v>132</v>
      </c>
      <c r="L10" s="3">
        <f t="shared" si="5"/>
        <v>0.67700000000000005</v>
      </c>
      <c r="M10">
        <f>_xlfn.XLOOKUP(A10,'PFR Scoring'!AB:AB,'PFR Scoring'!Z:Z)</f>
        <v>44.4</v>
      </c>
      <c r="N10">
        <f>_xlfn.XLOOKUP(A10,'PFR Scoring'!AB:AB,'PFR Scoring'!AA:AA)</f>
        <v>129.24</v>
      </c>
      <c r="O10">
        <f>_xlfn.XLOOKUP(A10,'PFR Scoring'!AB:AB,'PFR Scoring'!P:P)</f>
        <v>6.5</v>
      </c>
      <c r="P10">
        <f>_xlfn.XLOOKUP(A10,'PFR Scoring'!AB:AB,'PFR Scoring'!U:U)</f>
        <v>4.8</v>
      </c>
    </row>
    <row r="11" spans="1:16" x14ac:dyDescent="0.2">
      <c r="A11" t="s">
        <v>9</v>
      </c>
      <c r="B11" s="2">
        <v>60</v>
      </c>
      <c r="C11" s="2">
        <v>69</v>
      </c>
      <c r="D11" s="1">
        <v>67.2</v>
      </c>
      <c r="E11" s="1">
        <v>59.3</v>
      </c>
      <c r="F11" s="3">
        <f t="shared" si="4"/>
        <v>60</v>
      </c>
      <c r="G11" s="3">
        <f t="shared" si="0"/>
        <v>69</v>
      </c>
      <c r="H11">
        <f>_xlfn.XLOOKUP(A11,AV!A:A,AV!B:B)</f>
        <v>48</v>
      </c>
      <c r="I11" s="3">
        <f t="shared" si="1"/>
        <v>0.64500000000000002</v>
      </c>
      <c r="J11" s="3">
        <f t="shared" si="2"/>
        <v>9.6000000000000002E-2</v>
      </c>
      <c r="K11">
        <f t="shared" si="3"/>
        <v>129</v>
      </c>
      <c r="L11" s="3">
        <f t="shared" si="5"/>
        <v>0.51600000000000001</v>
      </c>
      <c r="M11">
        <f>_xlfn.XLOOKUP(A11,'PFR Scoring'!AB:AB,'PFR Scoring'!Z:Z)</f>
        <v>47.9</v>
      </c>
      <c r="N11">
        <f>_xlfn.XLOOKUP(A11,'PFR Scoring'!AB:AB,'PFR Scoring'!AA:AA)</f>
        <v>147.62</v>
      </c>
      <c r="O11">
        <f>_xlfn.XLOOKUP(A11,'PFR Scoring'!AB:AB,'PFR Scoring'!P:P)</f>
        <v>7.3</v>
      </c>
      <c r="P11">
        <f>_xlfn.XLOOKUP(A11,'PFR Scoring'!AB:AB,'PFR Scoring'!U:U)</f>
        <v>4.2</v>
      </c>
    </row>
    <row r="12" spans="1:16" x14ac:dyDescent="0.2">
      <c r="A12" t="s">
        <v>10</v>
      </c>
      <c r="B12" s="2">
        <v>60</v>
      </c>
      <c r="C12" s="2">
        <v>73</v>
      </c>
      <c r="D12" s="1">
        <v>67.5</v>
      </c>
      <c r="E12" s="1">
        <v>67.099999999999994</v>
      </c>
      <c r="F12" s="3">
        <f t="shared" si="4"/>
        <v>60</v>
      </c>
      <c r="G12" s="3">
        <f t="shared" si="0"/>
        <v>73</v>
      </c>
      <c r="H12">
        <f>_xlfn.XLOOKUP(A12,AV!A:A,AV!B:B)</f>
        <v>35</v>
      </c>
      <c r="I12" s="3">
        <f t="shared" si="1"/>
        <v>0.64500000000000002</v>
      </c>
      <c r="J12" s="3">
        <f t="shared" si="2"/>
        <v>0.87</v>
      </c>
      <c r="K12">
        <f t="shared" si="3"/>
        <v>133</v>
      </c>
      <c r="L12" s="3">
        <f t="shared" si="5"/>
        <v>0.77400000000000002</v>
      </c>
      <c r="M12">
        <f>_xlfn.XLOOKUP(A12,'PFR Scoring'!AB:AB,'PFR Scoring'!Z:Z)</f>
        <v>27.9</v>
      </c>
      <c r="N12">
        <f>_xlfn.XLOOKUP(A12,'PFR Scoring'!AB:AB,'PFR Scoring'!AA:AA)</f>
        <v>-13.65</v>
      </c>
      <c r="O12">
        <f>_xlfn.XLOOKUP(A12,'PFR Scoring'!AB:AB,'PFR Scoring'!P:P)</f>
        <v>5</v>
      </c>
      <c r="P12">
        <f>_xlfn.XLOOKUP(A12,'PFR Scoring'!AB:AB,'PFR Scoring'!U:U)</f>
        <v>5</v>
      </c>
    </row>
    <row r="13" spans="1:16" x14ac:dyDescent="0.2">
      <c r="A13" t="s">
        <v>11</v>
      </c>
      <c r="B13" s="2">
        <v>60</v>
      </c>
      <c r="C13" s="2">
        <v>72</v>
      </c>
      <c r="D13" s="1">
        <v>72.2</v>
      </c>
      <c r="E13" s="1">
        <v>79.2</v>
      </c>
      <c r="F13" s="3">
        <f t="shared" si="4"/>
        <v>60</v>
      </c>
      <c r="G13" s="3">
        <f t="shared" si="0"/>
        <v>72</v>
      </c>
      <c r="H13">
        <f>_xlfn.XLOOKUP(A13,AV!A:A,AV!B:B)</f>
        <v>56</v>
      </c>
      <c r="I13" s="3">
        <f t="shared" si="1"/>
        <v>0.64500000000000002</v>
      </c>
      <c r="J13" s="3">
        <f t="shared" si="2"/>
        <v>0.70899999999999996</v>
      </c>
      <c r="K13">
        <f t="shared" si="3"/>
        <v>132</v>
      </c>
      <c r="L13" s="3">
        <f t="shared" si="5"/>
        <v>0.67700000000000005</v>
      </c>
      <c r="M13">
        <f>_xlfn.XLOOKUP(A13,'PFR Scoring'!AB:AB,'PFR Scoring'!Z:Z)</f>
        <v>44.4</v>
      </c>
      <c r="N13">
        <f>_xlfn.XLOOKUP(A13,'PFR Scoring'!AB:AB,'PFR Scoring'!AA:AA)</f>
        <v>168.41</v>
      </c>
      <c r="O13">
        <f>_xlfn.XLOOKUP(A13,'PFR Scoring'!AB:AB,'PFR Scoring'!P:P)</f>
        <v>7.1</v>
      </c>
      <c r="P13">
        <f>_xlfn.XLOOKUP(A13,'PFR Scoring'!AB:AB,'PFR Scoring'!U:U)</f>
        <v>4.3</v>
      </c>
    </row>
    <row r="14" spans="1:16" x14ac:dyDescent="0.2">
      <c r="A14" t="s">
        <v>62</v>
      </c>
      <c r="B14" s="2">
        <v>59</v>
      </c>
      <c r="C14" s="2">
        <v>72</v>
      </c>
      <c r="D14" s="1">
        <v>67.7</v>
      </c>
      <c r="E14" s="1">
        <v>76.2</v>
      </c>
      <c r="F14" s="3">
        <f t="shared" si="4"/>
        <v>59</v>
      </c>
      <c r="G14" s="3">
        <f t="shared" si="0"/>
        <v>72</v>
      </c>
      <c r="H14">
        <f>_xlfn.XLOOKUP(A14,AV!A:A,AV!B:B)</f>
        <v>32</v>
      </c>
      <c r="I14" s="3">
        <f t="shared" si="1"/>
        <v>0.57999999999999996</v>
      </c>
      <c r="J14" s="3">
        <f t="shared" si="2"/>
        <v>0.70899999999999996</v>
      </c>
      <c r="K14">
        <f t="shared" si="3"/>
        <v>131</v>
      </c>
      <c r="L14" s="3">
        <f t="shared" si="5"/>
        <v>0.64500000000000002</v>
      </c>
      <c r="M14">
        <f>_xlfn.XLOOKUP(A14,'PFR Scoring'!AB:AB,'PFR Scoring'!Z:Z)</f>
        <v>36.9</v>
      </c>
      <c r="N14">
        <f>_xlfn.XLOOKUP(A14,'PFR Scoring'!AB:AB,'PFR Scoring'!AA:AA)</f>
        <v>55.88</v>
      </c>
      <c r="O14">
        <f>_xlfn.XLOOKUP(A14,'PFR Scoring'!AB:AB,'PFR Scoring'!P:P)</f>
        <v>6.1</v>
      </c>
      <c r="P14">
        <f>_xlfn.XLOOKUP(A14,'PFR Scoring'!AB:AB,'PFR Scoring'!U:U)</f>
        <v>4.7</v>
      </c>
    </row>
    <row r="15" spans="1:16" x14ac:dyDescent="0.2">
      <c r="A15" t="s">
        <v>63</v>
      </c>
      <c r="B15" s="2">
        <v>59</v>
      </c>
      <c r="C15" s="2">
        <v>73</v>
      </c>
      <c r="D15" s="1">
        <v>77.7</v>
      </c>
      <c r="E15" s="1">
        <v>71.5</v>
      </c>
      <c r="F15" s="3">
        <f t="shared" si="4"/>
        <v>59</v>
      </c>
      <c r="G15" s="3">
        <f t="shared" si="0"/>
        <v>73</v>
      </c>
      <c r="H15">
        <f>_xlfn.XLOOKUP(A15,AV!A:A,AV!B:B)</f>
        <v>43</v>
      </c>
      <c r="I15" s="3">
        <f t="shared" si="1"/>
        <v>0.57999999999999996</v>
      </c>
      <c r="J15" s="3">
        <f t="shared" si="2"/>
        <v>0.87</v>
      </c>
      <c r="K15">
        <f t="shared" si="3"/>
        <v>132</v>
      </c>
      <c r="L15" s="3">
        <f t="shared" si="5"/>
        <v>0.67700000000000005</v>
      </c>
      <c r="M15">
        <f>_xlfn.XLOOKUP(A15,'PFR Scoring'!AB:AB,'PFR Scoring'!Z:Z)</f>
        <v>33.299999999999997</v>
      </c>
      <c r="N15">
        <f>_xlfn.XLOOKUP(A15,'PFR Scoring'!AB:AB,'PFR Scoring'!AA:AA)</f>
        <v>-10.43</v>
      </c>
      <c r="O15">
        <f>_xlfn.XLOOKUP(A15,'PFR Scoring'!AB:AB,'PFR Scoring'!P:P)</f>
        <v>5.3</v>
      </c>
      <c r="P15">
        <f>_xlfn.XLOOKUP(A15,'PFR Scoring'!AB:AB,'PFR Scoring'!U:U)</f>
        <v>4</v>
      </c>
    </row>
    <row r="16" spans="1:16" x14ac:dyDescent="0.2">
      <c r="A16" t="s">
        <v>12</v>
      </c>
      <c r="B16" s="2">
        <v>57.999999999999993</v>
      </c>
      <c r="C16" s="2">
        <v>71</v>
      </c>
      <c r="D16" s="1">
        <v>59.4</v>
      </c>
      <c r="E16" s="1">
        <v>69.5</v>
      </c>
      <c r="F16" s="3">
        <f t="shared" si="4"/>
        <v>57.999999999999993</v>
      </c>
      <c r="G16" s="3">
        <f t="shared" si="0"/>
        <v>71</v>
      </c>
      <c r="H16">
        <f>_xlfn.XLOOKUP(A16,AV!A:A,AV!B:B)</f>
        <v>35</v>
      </c>
      <c r="I16" s="3">
        <f t="shared" si="1"/>
        <v>0.54800000000000004</v>
      </c>
      <c r="J16" s="3">
        <f t="shared" si="2"/>
        <v>0.61199999999999999</v>
      </c>
      <c r="K16">
        <f t="shared" si="3"/>
        <v>129</v>
      </c>
      <c r="L16" s="3">
        <f t="shared" si="5"/>
        <v>0.51600000000000001</v>
      </c>
      <c r="M16">
        <f>_xlfn.XLOOKUP(A16,'PFR Scoring'!AB:AB,'PFR Scoring'!Z:Z)</f>
        <v>38.9</v>
      </c>
      <c r="N16">
        <f>_xlfn.XLOOKUP(A16,'PFR Scoring'!AB:AB,'PFR Scoring'!AA:AA)</f>
        <v>34.92</v>
      </c>
      <c r="O16">
        <f>_xlfn.XLOOKUP(A16,'PFR Scoring'!AB:AB,'PFR Scoring'!P:P)</f>
        <v>5.6</v>
      </c>
      <c r="P16">
        <f>_xlfn.XLOOKUP(A16,'PFR Scoring'!AB:AB,'PFR Scoring'!U:U)</f>
        <v>4.2</v>
      </c>
    </row>
    <row r="17" spans="1:16" x14ac:dyDescent="0.2">
      <c r="A17" t="s">
        <v>13</v>
      </c>
      <c r="B17" s="2">
        <v>56.999999999999993</v>
      </c>
      <c r="C17" s="2">
        <v>69</v>
      </c>
      <c r="D17" s="1">
        <v>62.4</v>
      </c>
      <c r="E17" s="1">
        <v>64.099999999999994</v>
      </c>
      <c r="F17" s="3">
        <f t="shared" si="4"/>
        <v>56.999999999999993</v>
      </c>
      <c r="G17" s="3">
        <f t="shared" si="0"/>
        <v>69</v>
      </c>
      <c r="H17">
        <f>_xlfn.XLOOKUP(A17,AV!A:A,AV!B:B)</f>
        <v>43</v>
      </c>
      <c r="I17" s="3">
        <f t="shared" si="1"/>
        <v>0.48299999999999998</v>
      </c>
      <c r="J17" s="3">
        <f t="shared" si="2"/>
        <v>9.6000000000000002E-2</v>
      </c>
      <c r="K17">
        <f t="shared" si="3"/>
        <v>126</v>
      </c>
      <c r="L17" s="3">
        <f t="shared" si="5"/>
        <v>0.41899999999999998</v>
      </c>
      <c r="M17">
        <f>_xlfn.XLOOKUP(A17,'PFR Scoring'!AB:AB,'PFR Scoring'!Z:Z)</f>
        <v>44.8</v>
      </c>
      <c r="N17">
        <f>_xlfn.XLOOKUP(A17,'PFR Scoring'!AB:AB,'PFR Scoring'!AA:AA)</f>
        <v>129.77000000000001</v>
      </c>
      <c r="O17">
        <f>_xlfn.XLOOKUP(A17,'PFR Scoring'!AB:AB,'PFR Scoring'!P:P)</f>
        <v>6.5</v>
      </c>
      <c r="P17">
        <f>_xlfn.XLOOKUP(A17,'PFR Scoring'!AB:AB,'PFR Scoring'!U:U)</f>
        <v>3.7</v>
      </c>
    </row>
    <row r="18" spans="1:16" x14ac:dyDescent="0.2">
      <c r="A18" t="s">
        <v>14</v>
      </c>
      <c r="B18" s="2">
        <v>56.999999999999993</v>
      </c>
      <c r="C18" s="2">
        <v>70</v>
      </c>
      <c r="D18" s="1">
        <v>68.099999999999994</v>
      </c>
      <c r="E18" s="1">
        <v>71.3</v>
      </c>
      <c r="F18" s="3">
        <f t="shared" si="4"/>
        <v>56.999999999999993</v>
      </c>
      <c r="G18" s="3">
        <f t="shared" si="0"/>
        <v>70</v>
      </c>
      <c r="H18">
        <f>_xlfn.XLOOKUP(A18,AV!A:A,AV!B:B)</f>
        <v>55</v>
      </c>
      <c r="I18" s="3">
        <f t="shared" si="1"/>
        <v>0.48299999999999998</v>
      </c>
      <c r="J18" s="3">
        <f t="shared" si="2"/>
        <v>0.32200000000000001</v>
      </c>
      <c r="K18">
        <f t="shared" si="3"/>
        <v>127</v>
      </c>
      <c r="L18" s="3">
        <f t="shared" si="5"/>
        <v>0.48299999999999998</v>
      </c>
      <c r="M18">
        <f>_xlfn.XLOOKUP(A18,'PFR Scoring'!AB:AB,'PFR Scoring'!Z:Z)</f>
        <v>47.8</v>
      </c>
      <c r="N18">
        <f>_xlfn.XLOOKUP(A18,'PFR Scoring'!AB:AB,'PFR Scoring'!AA:AA)</f>
        <v>246.24</v>
      </c>
      <c r="O18">
        <f>_xlfn.XLOOKUP(A18,'PFR Scoring'!AB:AB,'PFR Scoring'!P:P)</f>
        <v>7.1</v>
      </c>
      <c r="P18">
        <f>_xlfn.XLOOKUP(A18,'PFR Scoring'!AB:AB,'PFR Scoring'!U:U)</f>
        <v>4.0999999999999996</v>
      </c>
    </row>
    <row r="19" spans="1:16" x14ac:dyDescent="0.2">
      <c r="A19" t="s">
        <v>15</v>
      </c>
      <c r="B19" s="2">
        <v>56.000000000000007</v>
      </c>
      <c r="C19" s="2">
        <v>70</v>
      </c>
      <c r="D19" s="1">
        <v>55.7</v>
      </c>
      <c r="E19" s="1">
        <v>65.7</v>
      </c>
      <c r="F19" s="3">
        <f t="shared" si="4"/>
        <v>56.000000000000007</v>
      </c>
      <c r="G19" s="3">
        <f t="shared" si="0"/>
        <v>70</v>
      </c>
      <c r="H19">
        <f>_xlfn.XLOOKUP(A19,AV!A:A,AV!B:B)</f>
        <v>45</v>
      </c>
      <c r="I19" s="3">
        <f t="shared" si="1"/>
        <v>0.41899999999999998</v>
      </c>
      <c r="J19" s="3">
        <f t="shared" si="2"/>
        <v>0.32200000000000001</v>
      </c>
      <c r="K19">
        <f t="shared" si="3"/>
        <v>126</v>
      </c>
      <c r="L19" s="3">
        <f t="shared" si="5"/>
        <v>0.41899999999999998</v>
      </c>
      <c r="M19">
        <f>_xlfn.XLOOKUP(A19,'PFR Scoring'!AB:AB,'PFR Scoring'!Z:Z)</f>
        <v>39.799999999999997</v>
      </c>
      <c r="N19">
        <f>_xlfn.XLOOKUP(A19,'PFR Scoring'!AB:AB,'PFR Scoring'!AA:AA)</f>
        <v>157.69999999999999</v>
      </c>
      <c r="O19">
        <f>_xlfn.XLOOKUP(A19,'PFR Scoring'!AB:AB,'PFR Scoring'!P:P)</f>
        <v>7.2</v>
      </c>
      <c r="P19">
        <f>_xlfn.XLOOKUP(A19,'PFR Scoring'!AB:AB,'PFR Scoring'!U:U)</f>
        <v>4.9000000000000004</v>
      </c>
    </row>
    <row r="20" spans="1:16" x14ac:dyDescent="0.2">
      <c r="A20" t="s">
        <v>16</v>
      </c>
      <c r="B20" s="2">
        <v>56.000000000000007</v>
      </c>
      <c r="C20" s="2">
        <v>73</v>
      </c>
      <c r="D20" s="1">
        <v>72.099999999999994</v>
      </c>
      <c r="E20" s="1">
        <v>59.3</v>
      </c>
      <c r="F20" s="3">
        <f t="shared" si="4"/>
        <v>56.000000000000007</v>
      </c>
      <c r="G20" s="3">
        <f t="shared" si="0"/>
        <v>73</v>
      </c>
      <c r="H20">
        <f>_xlfn.XLOOKUP(A20,AV!A:A,AV!B:B)</f>
        <v>48</v>
      </c>
      <c r="I20" s="3">
        <f t="shared" si="1"/>
        <v>0.41899999999999998</v>
      </c>
      <c r="J20" s="3">
        <f t="shared" si="2"/>
        <v>0.87</v>
      </c>
      <c r="K20">
        <f t="shared" si="3"/>
        <v>129</v>
      </c>
      <c r="L20" s="3">
        <f t="shared" si="5"/>
        <v>0.51600000000000001</v>
      </c>
      <c r="M20">
        <f>_xlfn.XLOOKUP(A20,'PFR Scoring'!AB:AB,'PFR Scoring'!Z:Z)</f>
        <v>42.9</v>
      </c>
      <c r="N20">
        <f>_xlfn.XLOOKUP(A20,'PFR Scoring'!AB:AB,'PFR Scoring'!AA:AA)</f>
        <v>140.22</v>
      </c>
      <c r="O20">
        <f>_xlfn.XLOOKUP(A20,'PFR Scoring'!AB:AB,'PFR Scoring'!P:P)</f>
        <v>7.6</v>
      </c>
      <c r="P20">
        <f>_xlfn.XLOOKUP(A20,'PFR Scoring'!AB:AB,'PFR Scoring'!U:U)</f>
        <v>4.3</v>
      </c>
    </row>
    <row r="21" spans="1:16" x14ac:dyDescent="0.2">
      <c r="A21" t="s">
        <v>17</v>
      </c>
      <c r="B21" s="2">
        <v>55.000000000000007</v>
      </c>
      <c r="C21" s="2">
        <v>70</v>
      </c>
      <c r="D21" s="1">
        <v>71.900000000000006</v>
      </c>
      <c r="E21" s="1">
        <v>70.3</v>
      </c>
      <c r="F21" s="3">
        <f t="shared" si="4"/>
        <v>55.000000000000007</v>
      </c>
      <c r="G21" s="3">
        <f t="shared" si="0"/>
        <v>70</v>
      </c>
      <c r="H21">
        <f>_xlfn.XLOOKUP(A21,AV!A:A,AV!B:B)</f>
        <v>44</v>
      </c>
      <c r="I21" s="3">
        <f t="shared" si="1"/>
        <v>0.38700000000000001</v>
      </c>
      <c r="J21" s="3">
        <f t="shared" si="2"/>
        <v>0.32200000000000001</v>
      </c>
      <c r="K21">
        <f t="shared" si="3"/>
        <v>125</v>
      </c>
      <c r="L21" s="3">
        <f t="shared" si="5"/>
        <v>0.35399999999999998</v>
      </c>
      <c r="M21">
        <f>_xlfn.XLOOKUP(A21,'PFR Scoring'!AB:AB,'PFR Scoring'!Z:Z)</f>
        <v>38.5</v>
      </c>
      <c r="N21">
        <f>_xlfn.XLOOKUP(A21,'PFR Scoring'!AB:AB,'PFR Scoring'!AA:AA)</f>
        <v>94.78</v>
      </c>
      <c r="O21">
        <f>_xlfn.XLOOKUP(A21,'PFR Scoring'!AB:AB,'PFR Scoring'!P:P)</f>
        <v>6.6</v>
      </c>
      <c r="P21">
        <f>_xlfn.XLOOKUP(A21,'PFR Scoring'!AB:AB,'PFR Scoring'!U:U)</f>
        <v>4.0999999999999996</v>
      </c>
    </row>
    <row r="22" spans="1:16" x14ac:dyDescent="0.2">
      <c r="A22" t="s">
        <v>18</v>
      </c>
      <c r="B22" s="2">
        <v>54</v>
      </c>
      <c r="C22" s="2">
        <v>70</v>
      </c>
      <c r="D22" s="1">
        <v>62.5</v>
      </c>
      <c r="E22" s="1">
        <v>58</v>
      </c>
      <c r="F22" s="3">
        <f t="shared" si="4"/>
        <v>54</v>
      </c>
      <c r="G22" s="3">
        <f t="shared" si="0"/>
        <v>70</v>
      </c>
      <c r="H22">
        <f>_xlfn.XLOOKUP(A22,AV!A:A,AV!B:B)</f>
        <v>37</v>
      </c>
      <c r="I22" s="3">
        <f t="shared" si="1"/>
        <v>0.32200000000000001</v>
      </c>
      <c r="J22" s="3">
        <f t="shared" si="2"/>
        <v>0.32200000000000001</v>
      </c>
      <c r="K22">
        <f t="shared" si="3"/>
        <v>124</v>
      </c>
      <c r="L22" s="3">
        <f t="shared" si="5"/>
        <v>0.32200000000000001</v>
      </c>
      <c r="M22">
        <f>_xlfn.XLOOKUP(A22,'PFR Scoring'!AB:AB,'PFR Scoring'!Z:Z)</f>
        <v>33</v>
      </c>
      <c r="N22">
        <f>_xlfn.XLOOKUP(A22,'PFR Scoring'!AB:AB,'PFR Scoring'!AA:AA)</f>
        <v>-21.82</v>
      </c>
      <c r="O22">
        <f>_xlfn.XLOOKUP(A22,'PFR Scoring'!AB:AB,'PFR Scoring'!P:P)</f>
        <v>5.9</v>
      </c>
      <c r="P22">
        <f>_xlfn.XLOOKUP(A22,'PFR Scoring'!AB:AB,'PFR Scoring'!U:U)</f>
        <v>4.3</v>
      </c>
    </row>
    <row r="23" spans="1:16" x14ac:dyDescent="0.2">
      <c r="A23" t="s">
        <v>19</v>
      </c>
      <c r="B23" s="2">
        <v>54</v>
      </c>
      <c r="C23" s="2">
        <v>69</v>
      </c>
      <c r="D23" s="1">
        <v>60.4</v>
      </c>
      <c r="E23" s="1">
        <v>81</v>
      </c>
      <c r="F23" s="3">
        <f t="shared" si="4"/>
        <v>54</v>
      </c>
      <c r="G23" s="3">
        <f t="shared" si="0"/>
        <v>69</v>
      </c>
      <c r="H23">
        <f>_xlfn.XLOOKUP(A23,AV!A:A,AV!B:B)</f>
        <v>38</v>
      </c>
      <c r="I23" s="3">
        <f t="shared" si="1"/>
        <v>0.32200000000000001</v>
      </c>
      <c r="J23" s="3">
        <f t="shared" si="2"/>
        <v>9.6000000000000002E-2</v>
      </c>
      <c r="K23">
        <f t="shared" si="3"/>
        <v>123</v>
      </c>
      <c r="L23" s="3">
        <f t="shared" si="5"/>
        <v>0.25800000000000001</v>
      </c>
      <c r="M23">
        <f>_xlfn.XLOOKUP(A23,'PFR Scoring'!AB:AB,'PFR Scoring'!Z:Z)</f>
        <v>36.299999999999997</v>
      </c>
      <c r="N23">
        <f>_xlfn.XLOOKUP(A23,'PFR Scoring'!AB:AB,'PFR Scoring'!AA:AA)</f>
        <v>55.7</v>
      </c>
      <c r="O23">
        <f>_xlfn.XLOOKUP(A23,'PFR Scoring'!AB:AB,'PFR Scoring'!P:P)</f>
        <v>6.6</v>
      </c>
      <c r="P23">
        <f>_xlfn.XLOOKUP(A23,'PFR Scoring'!AB:AB,'PFR Scoring'!U:U)</f>
        <v>4.3</v>
      </c>
    </row>
    <row r="24" spans="1:16" x14ac:dyDescent="0.2">
      <c r="A24" t="s">
        <v>20</v>
      </c>
      <c r="B24" s="2">
        <v>53</v>
      </c>
      <c r="C24" s="2">
        <v>72</v>
      </c>
      <c r="D24" s="1">
        <v>67.099999999999994</v>
      </c>
      <c r="E24" s="1">
        <v>65.400000000000006</v>
      </c>
      <c r="F24" s="3">
        <f t="shared" si="4"/>
        <v>53</v>
      </c>
      <c r="G24" s="3">
        <f t="shared" si="0"/>
        <v>72</v>
      </c>
      <c r="H24">
        <f>_xlfn.XLOOKUP(A24,AV!A:A,AV!B:B)</f>
        <v>43</v>
      </c>
      <c r="I24" s="3">
        <f t="shared" si="1"/>
        <v>0.25800000000000001</v>
      </c>
      <c r="J24" s="3">
        <f t="shared" si="2"/>
        <v>0.70899999999999996</v>
      </c>
      <c r="K24">
        <f t="shared" si="3"/>
        <v>125</v>
      </c>
      <c r="L24" s="3">
        <f t="shared" si="5"/>
        <v>0.35399999999999998</v>
      </c>
      <c r="M24">
        <f>_xlfn.XLOOKUP(A24,'PFR Scoring'!AB:AB,'PFR Scoring'!Z:Z)</f>
        <v>40.299999999999997</v>
      </c>
      <c r="N24">
        <f>_xlfn.XLOOKUP(A24,'PFR Scoring'!AB:AB,'PFR Scoring'!AA:AA)</f>
        <v>81.2</v>
      </c>
      <c r="O24">
        <f>_xlfn.XLOOKUP(A24,'PFR Scoring'!AB:AB,'PFR Scoring'!P:P)</f>
        <v>6.6</v>
      </c>
      <c r="P24">
        <f>_xlfn.XLOOKUP(A24,'PFR Scoring'!AB:AB,'PFR Scoring'!U:U)</f>
        <v>4.2</v>
      </c>
    </row>
    <row r="25" spans="1:16" x14ac:dyDescent="0.2">
      <c r="A25" t="s">
        <v>21</v>
      </c>
      <c r="B25" s="2">
        <v>53</v>
      </c>
      <c r="C25" s="2">
        <v>70</v>
      </c>
      <c r="D25" s="1">
        <v>58</v>
      </c>
      <c r="E25" s="1">
        <v>77.8</v>
      </c>
      <c r="F25" s="3">
        <f t="shared" si="4"/>
        <v>53</v>
      </c>
      <c r="G25" s="3">
        <f t="shared" si="0"/>
        <v>70</v>
      </c>
      <c r="H25">
        <f>_xlfn.XLOOKUP(A25,AV!A:A,AV!B:B)</f>
        <v>52</v>
      </c>
      <c r="I25" s="3">
        <f t="shared" si="1"/>
        <v>0.25800000000000001</v>
      </c>
      <c r="J25" s="3">
        <f t="shared" si="2"/>
        <v>0.32200000000000001</v>
      </c>
      <c r="K25">
        <f t="shared" si="3"/>
        <v>123</v>
      </c>
      <c r="L25" s="3">
        <f t="shared" si="5"/>
        <v>0.25800000000000001</v>
      </c>
      <c r="M25">
        <f>_xlfn.XLOOKUP(A25,'PFR Scoring'!AB:AB,'PFR Scoring'!Z:Z)</f>
        <v>47.9</v>
      </c>
      <c r="N25">
        <f>_xlfn.XLOOKUP(A25,'PFR Scoring'!AB:AB,'PFR Scoring'!AA:AA)</f>
        <v>245.01</v>
      </c>
      <c r="O25">
        <f>_xlfn.XLOOKUP(A25,'PFR Scoring'!AB:AB,'PFR Scoring'!P:P)</f>
        <v>7.2</v>
      </c>
      <c r="P25">
        <f>_xlfn.XLOOKUP(A25,'PFR Scoring'!AB:AB,'PFR Scoring'!U:U)</f>
        <v>5.2</v>
      </c>
    </row>
    <row r="26" spans="1:16" x14ac:dyDescent="0.2">
      <c r="A26" t="s">
        <v>61</v>
      </c>
      <c r="B26" s="2">
        <v>51</v>
      </c>
      <c r="C26" s="2">
        <v>69</v>
      </c>
      <c r="D26" s="1">
        <v>64.7</v>
      </c>
      <c r="E26" s="1">
        <v>60.2</v>
      </c>
      <c r="F26" s="3">
        <v>51.5</v>
      </c>
      <c r="G26" s="3">
        <v>69.5</v>
      </c>
      <c r="H26">
        <f>_xlfn.XLOOKUP(A26,AV!A:A,AV!B:B)</f>
        <v>33</v>
      </c>
      <c r="I26" s="3">
        <f t="shared" si="1"/>
        <v>0.129</v>
      </c>
      <c r="J26" s="3">
        <f t="shared" si="2"/>
        <v>9.6000000000000002E-2</v>
      </c>
      <c r="K26">
        <f t="shared" si="3"/>
        <v>120</v>
      </c>
      <c r="L26" s="3">
        <f t="shared" si="5"/>
        <v>9.6000000000000002E-2</v>
      </c>
      <c r="M26">
        <f>_xlfn.XLOOKUP(A26,'PFR Scoring'!AB:AB,'PFR Scoring'!Z:Z)</f>
        <v>30.4</v>
      </c>
      <c r="N26">
        <f>_xlfn.XLOOKUP(A26,'PFR Scoring'!AB:AB,'PFR Scoring'!AA:AA)</f>
        <v>-6.12</v>
      </c>
      <c r="O26">
        <f>_xlfn.XLOOKUP(A26,'PFR Scoring'!AB:AB,'PFR Scoring'!P:P)</f>
        <v>5.6</v>
      </c>
      <c r="P26">
        <f>_xlfn.XLOOKUP(A26,'PFR Scoring'!AB:AB,'PFR Scoring'!U:U)</f>
        <v>4.5</v>
      </c>
    </row>
    <row r="27" spans="1:16" x14ac:dyDescent="0.2">
      <c r="A27" t="s">
        <v>22</v>
      </c>
      <c r="B27" s="2">
        <v>51</v>
      </c>
      <c r="C27" s="2">
        <v>70</v>
      </c>
      <c r="D27" s="1">
        <v>59.1</v>
      </c>
      <c r="E27" s="1">
        <v>57.2</v>
      </c>
      <c r="F27" s="3">
        <f t="shared" si="4"/>
        <v>51</v>
      </c>
      <c r="G27" s="3">
        <f t="shared" si="0"/>
        <v>70</v>
      </c>
      <c r="H27">
        <f>_xlfn.XLOOKUP(A27,AV!A:A,AV!B:B)</f>
        <v>43</v>
      </c>
      <c r="I27" s="3">
        <f t="shared" si="1"/>
        <v>0.129</v>
      </c>
      <c r="J27" s="3">
        <f t="shared" si="2"/>
        <v>0.32200000000000001</v>
      </c>
      <c r="K27">
        <f t="shared" si="3"/>
        <v>121</v>
      </c>
      <c r="L27" s="3">
        <f t="shared" si="5"/>
        <v>0.193</v>
      </c>
      <c r="M27">
        <f>_xlfn.XLOOKUP(A27,'PFR Scoring'!AB:AB,'PFR Scoring'!Z:Z)</f>
        <v>40.6</v>
      </c>
      <c r="N27">
        <f>_xlfn.XLOOKUP(A27,'PFR Scoring'!AB:AB,'PFR Scoring'!AA:AA)</f>
        <v>58.97</v>
      </c>
      <c r="O27">
        <f>_xlfn.XLOOKUP(A27,'PFR Scoring'!AB:AB,'PFR Scoring'!P:P)</f>
        <v>6.1</v>
      </c>
      <c r="P27">
        <f>_xlfn.XLOOKUP(A27,'PFR Scoring'!AB:AB,'PFR Scoring'!U:U)</f>
        <v>4.2</v>
      </c>
    </row>
    <row r="28" spans="1:16" x14ac:dyDescent="0.2">
      <c r="A28" t="s">
        <v>23</v>
      </c>
      <c r="B28" s="2">
        <v>51</v>
      </c>
      <c r="C28" s="2">
        <v>69</v>
      </c>
      <c r="D28" s="1">
        <v>63.5</v>
      </c>
      <c r="E28" s="1">
        <v>55.9</v>
      </c>
      <c r="F28" s="3">
        <f t="shared" si="4"/>
        <v>51</v>
      </c>
      <c r="G28" s="3">
        <f t="shared" si="0"/>
        <v>69</v>
      </c>
      <c r="H28">
        <f>_xlfn.XLOOKUP(A28,AV!A:A,AV!B:B)</f>
        <v>39</v>
      </c>
      <c r="I28" s="3">
        <f t="shared" si="1"/>
        <v>0.129</v>
      </c>
      <c r="J28" s="3">
        <f t="shared" si="2"/>
        <v>9.6000000000000002E-2</v>
      </c>
      <c r="K28">
        <f t="shared" si="3"/>
        <v>120</v>
      </c>
      <c r="L28" s="3">
        <f t="shared" si="5"/>
        <v>9.6000000000000002E-2</v>
      </c>
      <c r="M28">
        <f>_xlfn.XLOOKUP(A28,'PFR Scoring'!AB:AB,'PFR Scoring'!Z:Z)</f>
        <v>41.4</v>
      </c>
      <c r="N28">
        <f>_xlfn.XLOOKUP(A28,'PFR Scoring'!AB:AB,'PFR Scoring'!AA:AA)</f>
        <v>61.96</v>
      </c>
      <c r="O28">
        <f>_xlfn.XLOOKUP(A28,'PFR Scoring'!AB:AB,'PFR Scoring'!P:P)</f>
        <v>6.3</v>
      </c>
      <c r="P28">
        <f>_xlfn.XLOOKUP(A28,'PFR Scoring'!AB:AB,'PFR Scoring'!U:U)</f>
        <v>3.9</v>
      </c>
    </row>
    <row r="29" spans="1:16" x14ac:dyDescent="0.2">
      <c r="A29" t="s">
        <v>24</v>
      </c>
      <c r="B29" s="2">
        <v>51</v>
      </c>
      <c r="C29" s="2">
        <v>69</v>
      </c>
      <c r="D29" s="1">
        <v>74.3</v>
      </c>
      <c r="E29" s="1">
        <v>50.3</v>
      </c>
      <c r="F29" s="3">
        <v>50.5</v>
      </c>
      <c r="G29" s="3">
        <v>68.5</v>
      </c>
      <c r="H29">
        <f>_xlfn.XLOOKUP(A29,AV!A:A,AV!B:B)</f>
        <v>42</v>
      </c>
      <c r="I29" s="3">
        <f t="shared" si="1"/>
        <v>0.129</v>
      </c>
      <c r="J29" s="3">
        <f t="shared" si="2"/>
        <v>9.6000000000000002E-2</v>
      </c>
      <c r="K29">
        <f t="shared" si="3"/>
        <v>120</v>
      </c>
      <c r="L29" s="3">
        <f t="shared" si="5"/>
        <v>9.6000000000000002E-2</v>
      </c>
      <c r="M29">
        <f>_xlfn.XLOOKUP(A29,'PFR Scoring'!AB:AB,'PFR Scoring'!Z:Z)</f>
        <v>37.200000000000003</v>
      </c>
      <c r="N29">
        <f>_xlfn.XLOOKUP(A29,'PFR Scoring'!AB:AB,'PFR Scoring'!AA:AA)</f>
        <v>78.22</v>
      </c>
      <c r="O29">
        <f>_xlfn.XLOOKUP(A29,'PFR Scoring'!AB:AB,'PFR Scoring'!P:P)</f>
        <v>6</v>
      </c>
      <c r="P29">
        <f>_xlfn.XLOOKUP(A29,'PFR Scoring'!AB:AB,'PFR Scoring'!U:U)</f>
        <v>3.6</v>
      </c>
    </row>
    <row r="30" spans="1:16" x14ac:dyDescent="0.2">
      <c r="A30" t="s">
        <v>25</v>
      </c>
      <c r="B30" s="2">
        <v>50</v>
      </c>
      <c r="C30" s="2">
        <v>71</v>
      </c>
      <c r="D30" s="1">
        <v>58.3</v>
      </c>
      <c r="E30" s="1">
        <v>65</v>
      </c>
      <c r="F30" s="3">
        <f t="shared" si="4"/>
        <v>50</v>
      </c>
      <c r="G30" s="3">
        <f t="shared" si="0"/>
        <v>71</v>
      </c>
      <c r="H30">
        <f>_xlfn.XLOOKUP(A30,AV!A:A,AV!B:B)</f>
        <v>31</v>
      </c>
      <c r="I30" s="3">
        <f t="shared" si="1"/>
        <v>6.4000000000000001E-2</v>
      </c>
      <c r="J30" s="3">
        <f t="shared" si="2"/>
        <v>0.61199999999999999</v>
      </c>
      <c r="K30">
        <f t="shared" si="3"/>
        <v>121</v>
      </c>
      <c r="L30" s="3">
        <f t="shared" si="5"/>
        <v>0.193</v>
      </c>
      <c r="M30">
        <f>_xlfn.XLOOKUP(A30,'PFR Scoring'!AB:AB,'PFR Scoring'!Z:Z)</f>
        <v>33</v>
      </c>
      <c r="N30">
        <f>_xlfn.XLOOKUP(A30,'PFR Scoring'!AB:AB,'PFR Scoring'!AA:AA)</f>
        <v>-5.13</v>
      </c>
      <c r="O30">
        <f>_xlfn.XLOOKUP(A30,'PFR Scoring'!AB:AB,'PFR Scoring'!P:P)</f>
        <v>5.5</v>
      </c>
      <c r="P30">
        <f>_xlfn.XLOOKUP(A30,'PFR Scoring'!AB:AB,'PFR Scoring'!U:U)</f>
        <v>4.0999999999999996</v>
      </c>
    </row>
    <row r="31" spans="1:16" x14ac:dyDescent="0.2">
      <c r="A31" t="s">
        <v>26</v>
      </c>
      <c r="B31" s="2">
        <v>50</v>
      </c>
      <c r="C31" s="2">
        <v>67</v>
      </c>
      <c r="D31" s="1">
        <v>53.4</v>
      </c>
      <c r="E31" s="1">
        <v>65.2</v>
      </c>
      <c r="F31" s="3">
        <f t="shared" si="4"/>
        <v>50</v>
      </c>
      <c r="G31" s="3">
        <f t="shared" si="0"/>
        <v>67</v>
      </c>
      <c r="H31">
        <f>_xlfn.XLOOKUP(A31,AV!A:A,AV!B:B)</f>
        <v>25</v>
      </c>
      <c r="I31" s="3">
        <f t="shared" si="1"/>
        <v>6.4000000000000001E-2</v>
      </c>
      <c r="J31" s="3">
        <f t="shared" si="2"/>
        <v>0</v>
      </c>
      <c r="K31">
        <f t="shared" si="3"/>
        <v>117</v>
      </c>
      <c r="L31" s="3">
        <f t="shared" si="5"/>
        <v>6.4000000000000001E-2</v>
      </c>
      <c r="M31">
        <f>_xlfn.XLOOKUP(A31,'PFR Scoring'!AB:AB,'PFR Scoring'!Z:Z)</f>
        <v>26.3</v>
      </c>
      <c r="N31">
        <f>_xlfn.XLOOKUP(A31,'PFR Scoring'!AB:AB,'PFR Scoring'!AA:AA)</f>
        <v>-59.07</v>
      </c>
      <c r="O31">
        <f>_xlfn.XLOOKUP(A31,'PFR Scoring'!AB:AB,'PFR Scoring'!P:P)</f>
        <v>5.2</v>
      </c>
      <c r="P31">
        <f>_xlfn.XLOOKUP(A31,'PFR Scoring'!AB:AB,'PFR Scoring'!U:U)</f>
        <v>4.0999999999999996</v>
      </c>
    </row>
    <row r="32" spans="1:16" x14ac:dyDescent="0.2">
      <c r="A32" t="s">
        <v>27</v>
      </c>
      <c r="B32" s="2">
        <v>47</v>
      </c>
      <c r="C32" s="2">
        <v>67</v>
      </c>
      <c r="D32" s="1">
        <v>54.5</v>
      </c>
      <c r="E32" s="1">
        <v>46.5</v>
      </c>
      <c r="F32" s="3">
        <f t="shared" si="4"/>
        <v>47</v>
      </c>
      <c r="G32" s="3">
        <f t="shared" si="0"/>
        <v>67</v>
      </c>
      <c r="H32">
        <f>_xlfn.XLOOKUP(A32,AV!A:A,AV!B:B)</f>
        <v>43</v>
      </c>
      <c r="I32" s="3">
        <f t="shared" si="1"/>
        <v>3.2000000000000001E-2</v>
      </c>
      <c r="J32" s="3">
        <f t="shared" si="2"/>
        <v>0</v>
      </c>
      <c r="K32">
        <f t="shared" si="3"/>
        <v>114</v>
      </c>
      <c r="L32" s="3">
        <f t="shared" si="5"/>
        <v>0</v>
      </c>
      <c r="M32">
        <f>_xlfn.XLOOKUP(A32,'PFR Scoring'!AB:AB,'PFR Scoring'!Z:Z)</f>
        <v>38.299999999999997</v>
      </c>
      <c r="N32">
        <f>_xlfn.XLOOKUP(A32,'PFR Scoring'!AB:AB,'PFR Scoring'!AA:AA)</f>
        <v>129.6</v>
      </c>
      <c r="O32">
        <f>_xlfn.XLOOKUP(A32,'PFR Scoring'!AB:AB,'PFR Scoring'!P:P)</f>
        <v>6.5</v>
      </c>
      <c r="P32">
        <f>_xlfn.XLOOKUP(A32,'PFR Scoring'!AB:AB,'PFR Scoring'!U:U)</f>
        <v>3.8</v>
      </c>
    </row>
    <row r="33" spans="1:16" x14ac:dyDescent="0.2">
      <c r="A33" t="s">
        <v>28</v>
      </c>
      <c r="B33" s="2">
        <v>46</v>
      </c>
      <c r="C33" s="2">
        <v>70</v>
      </c>
      <c r="D33" s="1">
        <v>50.6</v>
      </c>
      <c r="E33" s="1">
        <v>62.5</v>
      </c>
      <c r="F33" s="3">
        <f t="shared" si="4"/>
        <v>46</v>
      </c>
      <c r="G33" s="3">
        <f t="shared" si="0"/>
        <v>70</v>
      </c>
      <c r="H33">
        <f>_xlfn.XLOOKUP(A33,AV!A:A,AV!B:B)</f>
        <v>32</v>
      </c>
      <c r="I33" s="3">
        <f t="shared" si="1"/>
        <v>0</v>
      </c>
      <c r="J33" s="3">
        <f t="shared" si="2"/>
        <v>0.32200000000000001</v>
      </c>
      <c r="K33">
        <f t="shared" si="3"/>
        <v>116</v>
      </c>
      <c r="L33" s="3">
        <f t="shared" si="5"/>
        <v>3.2000000000000001E-2</v>
      </c>
      <c r="M33">
        <f>_xlfn.XLOOKUP(A33,'PFR Scoring'!AB:AB,'PFR Scoring'!Z:Z)</f>
        <v>33.5</v>
      </c>
      <c r="N33">
        <f>_xlfn.XLOOKUP(A33,'PFR Scoring'!AB:AB,'PFR Scoring'!AA:AA)</f>
        <v>-26.79</v>
      </c>
      <c r="O33">
        <f>_xlfn.XLOOKUP(A33,'PFR Scoring'!AB:AB,'PFR Scoring'!P:P)</f>
        <v>5.3</v>
      </c>
      <c r="P33">
        <f>_xlfn.XLOOKUP(A33,'PFR Scoring'!AB:AB,'PFR Scoring'!U:U)</f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18EA-D82A-414E-9C05-E155FA3F8949}">
  <dimension ref="A1:AB33"/>
  <sheetViews>
    <sheetView zoomScale="120" zoomScaleNormal="120" workbookViewId="0">
      <selection activeCell="S9" sqref="S9"/>
    </sheetView>
  </sheetViews>
  <sheetFormatPr baseColWidth="10" defaultRowHeight="16" x14ac:dyDescent="0.2"/>
  <cols>
    <col min="2" max="2" width="23.33203125" customWidth="1"/>
    <col min="3" max="24" width="10.83203125" customWidth="1"/>
    <col min="25" max="25" width="4.83203125" bestFit="1" customWidth="1"/>
  </cols>
  <sheetData>
    <row r="1" spans="1:28" x14ac:dyDescent="0.2">
      <c r="A1" s="5" t="s">
        <v>69</v>
      </c>
      <c r="B1" s="5" t="s">
        <v>92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78</v>
      </c>
      <c r="L1" s="5" t="s">
        <v>79</v>
      </c>
      <c r="M1" s="5" t="s">
        <v>72</v>
      </c>
      <c r="N1" s="5" t="s">
        <v>95</v>
      </c>
      <c r="O1" s="5" t="s">
        <v>80</v>
      </c>
      <c r="P1" s="5" t="s">
        <v>98</v>
      </c>
      <c r="Q1" s="5" t="s">
        <v>77</v>
      </c>
      <c r="R1" s="5" t="s">
        <v>79</v>
      </c>
      <c r="S1" s="5" t="s">
        <v>72</v>
      </c>
      <c r="T1" s="5" t="s">
        <v>96</v>
      </c>
      <c r="U1" s="5" t="s">
        <v>97</v>
      </c>
      <c r="V1" s="5" t="s">
        <v>77</v>
      </c>
      <c r="W1" s="5" t="s">
        <v>81</v>
      </c>
      <c r="X1" s="5" t="s">
        <v>72</v>
      </c>
      <c r="Y1" s="5" t="s">
        <v>82</v>
      </c>
      <c r="Z1" s="5" t="s">
        <v>83</v>
      </c>
      <c r="AA1" s="5" t="s">
        <v>84</v>
      </c>
      <c r="AB1" s="5" t="s">
        <v>29</v>
      </c>
    </row>
    <row r="2" spans="1:28" x14ac:dyDescent="0.2">
      <c r="A2" s="5">
        <v>1</v>
      </c>
      <c r="B2" s="6" t="s">
        <v>85</v>
      </c>
      <c r="C2" s="6">
        <v>16</v>
      </c>
      <c r="D2" s="6">
        <v>509</v>
      </c>
      <c r="E2" s="6">
        <v>6224</v>
      </c>
      <c r="F2" s="6">
        <v>990</v>
      </c>
      <c r="G2" s="6">
        <v>6.3</v>
      </c>
      <c r="H2" s="6">
        <v>11</v>
      </c>
      <c r="I2" s="6">
        <v>6</v>
      </c>
      <c r="J2" s="6">
        <v>358</v>
      </c>
      <c r="K2" s="6">
        <v>372</v>
      </c>
      <c r="L2" s="6">
        <v>526</v>
      </c>
      <c r="M2" s="6">
        <v>4106</v>
      </c>
      <c r="N2" s="6">
        <v>48</v>
      </c>
      <c r="O2" s="6">
        <v>5</v>
      </c>
      <c r="P2" s="6">
        <v>7.5</v>
      </c>
      <c r="Q2" s="6">
        <v>216</v>
      </c>
      <c r="R2" s="6">
        <v>443</v>
      </c>
      <c r="S2" s="6">
        <v>2118</v>
      </c>
      <c r="T2" s="6">
        <v>16</v>
      </c>
      <c r="U2" s="6">
        <v>4.8</v>
      </c>
      <c r="V2" s="6">
        <v>114</v>
      </c>
      <c r="W2" s="6">
        <v>84</v>
      </c>
      <c r="X2" s="6">
        <v>684</v>
      </c>
      <c r="Y2" s="6">
        <v>28</v>
      </c>
      <c r="Z2" s="6">
        <v>49.7</v>
      </c>
      <c r="AA2" s="6">
        <v>290.75</v>
      </c>
      <c r="AB2" t="s">
        <v>0</v>
      </c>
    </row>
    <row r="3" spans="1:28" x14ac:dyDescent="0.2">
      <c r="A3" s="5">
        <v>2</v>
      </c>
      <c r="B3" s="6" t="s">
        <v>86</v>
      </c>
      <c r="C3" s="6">
        <v>16</v>
      </c>
      <c r="D3" s="6">
        <v>501</v>
      </c>
      <c r="E3" s="6">
        <v>6343</v>
      </c>
      <c r="F3" s="6">
        <v>1034</v>
      </c>
      <c r="G3" s="6">
        <v>6.1</v>
      </c>
      <c r="H3" s="6">
        <v>22</v>
      </c>
      <c r="I3" s="6">
        <v>11</v>
      </c>
      <c r="J3" s="6">
        <v>397</v>
      </c>
      <c r="K3" s="6">
        <v>410</v>
      </c>
      <c r="L3" s="6">
        <v>596</v>
      </c>
      <c r="M3" s="6">
        <v>4620</v>
      </c>
      <c r="N3" s="6">
        <v>40</v>
      </c>
      <c r="O3" s="6">
        <v>11</v>
      </c>
      <c r="P3" s="6">
        <v>7.4</v>
      </c>
      <c r="Q3" s="6">
        <v>240</v>
      </c>
      <c r="R3" s="6">
        <v>411</v>
      </c>
      <c r="S3" s="6">
        <v>1723</v>
      </c>
      <c r="T3" s="6">
        <v>16</v>
      </c>
      <c r="U3" s="6">
        <v>4.2</v>
      </c>
      <c r="V3" s="6">
        <v>119</v>
      </c>
      <c r="W3" s="6">
        <v>102</v>
      </c>
      <c r="X3" s="6">
        <v>941</v>
      </c>
      <c r="Y3" s="6">
        <v>38</v>
      </c>
      <c r="Z3" s="6">
        <v>49.4</v>
      </c>
      <c r="AA3" s="6">
        <v>228.66</v>
      </c>
      <c r="AB3" t="s">
        <v>3</v>
      </c>
    </row>
    <row r="4" spans="1:28" x14ac:dyDescent="0.2">
      <c r="A4" s="5">
        <v>3</v>
      </c>
      <c r="B4" s="6" t="s">
        <v>53</v>
      </c>
      <c r="C4" s="6">
        <v>16</v>
      </c>
      <c r="D4" s="6">
        <v>492</v>
      </c>
      <c r="E4" s="6">
        <v>6145</v>
      </c>
      <c r="F4" s="6">
        <v>1017</v>
      </c>
      <c r="G4" s="6">
        <v>6</v>
      </c>
      <c r="H4" s="6">
        <v>17</v>
      </c>
      <c r="I4" s="6">
        <v>5</v>
      </c>
      <c r="J4" s="6">
        <v>364</v>
      </c>
      <c r="K4" s="6">
        <v>410</v>
      </c>
      <c r="L4" s="6">
        <v>626</v>
      </c>
      <c r="M4" s="6">
        <v>4626</v>
      </c>
      <c r="N4" s="6">
        <v>42</v>
      </c>
      <c r="O4" s="6">
        <v>12</v>
      </c>
      <c r="P4" s="6">
        <v>7.1</v>
      </c>
      <c r="Q4" s="6">
        <v>238</v>
      </c>
      <c r="R4" s="6">
        <v>369</v>
      </c>
      <c r="S4" s="6">
        <v>1519</v>
      </c>
      <c r="T4" s="6">
        <v>16</v>
      </c>
      <c r="U4" s="6">
        <v>4.0999999999999996</v>
      </c>
      <c r="V4" s="6">
        <v>82</v>
      </c>
      <c r="W4" s="6">
        <v>84</v>
      </c>
      <c r="X4" s="6">
        <v>715</v>
      </c>
      <c r="Y4" s="6">
        <v>44</v>
      </c>
      <c r="Z4" s="6">
        <v>47.8</v>
      </c>
      <c r="AA4" s="6">
        <v>246.24</v>
      </c>
      <c r="AB4" t="s">
        <v>14</v>
      </c>
    </row>
    <row r="5" spans="1:28" x14ac:dyDescent="0.2">
      <c r="A5" s="5">
        <v>4</v>
      </c>
      <c r="B5" s="6" t="s">
        <v>54</v>
      </c>
      <c r="C5" s="6">
        <v>16</v>
      </c>
      <c r="D5" s="6">
        <v>491</v>
      </c>
      <c r="E5" s="6">
        <v>6343</v>
      </c>
      <c r="F5" s="6">
        <v>1031</v>
      </c>
      <c r="G5" s="6">
        <v>6.2</v>
      </c>
      <c r="H5" s="6">
        <v>12</v>
      </c>
      <c r="I5" s="6">
        <v>5</v>
      </c>
      <c r="J5" s="6">
        <v>381</v>
      </c>
      <c r="K5" s="6">
        <v>316</v>
      </c>
      <c r="L5" s="6">
        <v>485</v>
      </c>
      <c r="M5" s="6">
        <v>3653</v>
      </c>
      <c r="N5" s="6">
        <v>33</v>
      </c>
      <c r="O5" s="6">
        <v>7</v>
      </c>
      <c r="P5" s="6">
        <v>7.2</v>
      </c>
      <c r="Q5" s="6">
        <v>203</v>
      </c>
      <c r="R5" s="6">
        <v>521</v>
      </c>
      <c r="S5" s="6">
        <v>2690</v>
      </c>
      <c r="T5" s="6">
        <v>26</v>
      </c>
      <c r="U5" s="6">
        <v>5.2</v>
      </c>
      <c r="V5" s="6">
        <v>142</v>
      </c>
      <c r="W5" s="6">
        <v>86</v>
      </c>
      <c r="X5" s="6">
        <v>783</v>
      </c>
      <c r="Y5" s="6">
        <v>36</v>
      </c>
      <c r="Z5" s="6">
        <v>47.9</v>
      </c>
      <c r="AA5" s="6">
        <v>245.01</v>
      </c>
      <c r="AB5" t="s">
        <v>21</v>
      </c>
    </row>
    <row r="6" spans="1:28" x14ac:dyDescent="0.2">
      <c r="A6" s="5">
        <v>5</v>
      </c>
      <c r="B6" s="6" t="s">
        <v>48</v>
      </c>
      <c r="C6" s="6">
        <v>16</v>
      </c>
      <c r="D6" s="6">
        <v>482</v>
      </c>
      <c r="E6" s="6">
        <v>6023</v>
      </c>
      <c r="F6" s="6">
        <v>1045</v>
      </c>
      <c r="G6" s="6">
        <v>5.8</v>
      </c>
      <c r="H6" s="6">
        <v>17</v>
      </c>
      <c r="I6" s="6">
        <v>9</v>
      </c>
      <c r="J6" s="6">
        <v>367</v>
      </c>
      <c r="K6" s="6">
        <v>370</v>
      </c>
      <c r="L6" s="6">
        <v>522</v>
      </c>
      <c r="M6" s="6">
        <v>3758</v>
      </c>
      <c r="N6" s="6">
        <v>28</v>
      </c>
      <c r="O6" s="6">
        <v>8</v>
      </c>
      <c r="P6" s="6">
        <v>6.8</v>
      </c>
      <c r="Q6" s="6">
        <v>199</v>
      </c>
      <c r="R6" s="6">
        <v>494</v>
      </c>
      <c r="S6" s="6">
        <v>2265</v>
      </c>
      <c r="T6" s="6">
        <v>30</v>
      </c>
      <c r="U6" s="6">
        <v>4.5999999999999996</v>
      </c>
      <c r="V6" s="6">
        <v>147</v>
      </c>
      <c r="W6" s="6">
        <v>98</v>
      </c>
      <c r="X6" s="6">
        <v>1005</v>
      </c>
      <c r="Y6" s="6">
        <v>21</v>
      </c>
      <c r="Z6" s="6">
        <v>45.5</v>
      </c>
      <c r="AA6" s="6">
        <v>176.94</v>
      </c>
      <c r="AB6" t="s">
        <v>4</v>
      </c>
    </row>
    <row r="7" spans="1:28" x14ac:dyDescent="0.2">
      <c r="A7" s="5">
        <v>6</v>
      </c>
      <c r="B7" s="6" t="s">
        <v>87</v>
      </c>
      <c r="C7" s="6">
        <v>16</v>
      </c>
      <c r="D7" s="6">
        <v>473</v>
      </c>
      <c r="E7" s="6">
        <v>6653</v>
      </c>
      <c r="F7" s="6">
        <v>1057</v>
      </c>
      <c r="G7" s="6">
        <v>6.3</v>
      </c>
      <c r="H7" s="6">
        <v>16</v>
      </c>
      <c r="I7" s="6">
        <v>9</v>
      </c>
      <c r="J7" s="6">
        <v>397</v>
      </c>
      <c r="K7" s="6">
        <v>420</v>
      </c>
      <c r="L7" s="6">
        <v>630</v>
      </c>
      <c r="M7" s="6">
        <v>4854</v>
      </c>
      <c r="N7" s="6">
        <v>40</v>
      </c>
      <c r="O7" s="6">
        <v>7</v>
      </c>
      <c r="P7" s="6">
        <v>7.4</v>
      </c>
      <c r="Q7" s="6">
        <v>255</v>
      </c>
      <c r="R7" s="6">
        <v>403</v>
      </c>
      <c r="S7" s="6">
        <v>1799</v>
      </c>
      <c r="T7" s="6">
        <v>13</v>
      </c>
      <c r="U7" s="6">
        <v>4.5</v>
      </c>
      <c r="V7" s="6">
        <v>110</v>
      </c>
      <c r="W7" s="6">
        <v>105</v>
      </c>
      <c r="X7" s="6">
        <v>919</v>
      </c>
      <c r="Y7" s="6">
        <v>32</v>
      </c>
      <c r="Z7" s="6">
        <v>47.9</v>
      </c>
      <c r="AA7" s="6">
        <v>280.82</v>
      </c>
      <c r="AB7" t="s">
        <v>5</v>
      </c>
    </row>
    <row r="8" spans="1:28" x14ac:dyDescent="0.2">
      <c r="A8" s="5">
        <v>7</v>
      </c>
      <c r="B8" s="6" t="s">
        <v>34</v>
      </c>
      <c r="C8" s="6">
        <v>16</v>
      </c>
      <c r="D8" s="6">
        <v>468</v>
      </c>
      <c r="E8" s="6">
        <v>5810</v>
      </c>
      <c r="F8" s="6">
        <v>993</v>
      </c>
      <c r="G8" s="6">
        <v>5.9</v>
      </c>
      <c r="H8" s="6">
        <v>18</v>
      </c>
      <c r="I8" s="6">
        <v>7</v>
      </c>
      <c r="J8" s="6">
        <v>327</v>
      </c>
      <c r="K8" s="6">
        <v>257</v>
      </c>
      <c r="L8" s="6">
        <v>406</v>
      </c>
      <c r="M8" s="6">
        <v>2739</v>
      </c>
      <c r="N8" s="6">
        <v>27</v>
      </c>
      <c r="O8" s="6">
        <v>11</v>
      </c>
      <c r="P8" s="6">
        <v>6.3</v>
      </c>
      <c r="Q8" s="6">
        <v>142</v>
      </c>
      <c r="R8" s="6">
        <v>555</v>
      </c>
      <c r="S8" s="6">
        <v>3071</v>
      </c>
      <c r="T8" s="6">
        <v>24</v>
      </c>
      <c r="U8" s="6">
        <v>5.5</v>
      </c>
      <c r="V8" s="6">
        <v>166</v>
      </c>
      <c r="W8" s="6">
        <v>104</v>
      </c>
      <c r="X8" s="6">
        <v>961</v>
      </c>
      <c r="Y8" s="6">
        <v>19</v>
      </c>
      <c r="Z8" s="6">
        <v>45.3</v>
      </c>
      <c r="AA8" s="6">
        <v>148.30000000000001</v>
      </c>
      <c r="AB8" t="s">
        <v>7</v>
      </c>
    </row>
    <row r="9" spans="1:28" x14ac:dyDescent="0.2">
      <c r="A9" s="5">
        <v>8</v>
      </c>
      <c r="B9" s="6" t="s">
        <v>52</v>
      </c>
      <c r="C9" s="6">
        <v>16</v>
      </c>
      <c r="D9" s="6">
        <v>459</v>
      </c>
      <c r="E9" s="6">
        <v>5912</v>
      </c>
      <c r="F9" s="6">
        <v>1022</v>
      </c>
      <c r="G9" s="6">
        <v>5.8</v>
      </c>
      <c r="H9" s="6">
        <v>18</v>
      </c>
      <c r="I9" s="6">
        <v>5</v>
      </c>
      <c r="J9" s="6">
        <v>356</v>
      </c>
      <c r="K9" s="6">
        <v>388</v>
      </c>
      <c r="L9" s="6">
        <v>563</v>
      </c>
      <c r="M9" s="6">
        <v>3941</v>
      </c>
      <c r="N9" s="6">
        <v>40</v>
      </c>
      <c r="O9" s="6">
        <v>13</v>
      </c>
      <c r="P9" s="6">
        <v>6.5</v>
      </c>
      <c r="Q9" s="6">
        <v>216</v>
      </c>
      <c r="R9" s="6">
        <v>411</v>
      </c>
      <c r="S9" s="6">
        <v>1971</v>
      </c>
      <c r="T9" s="6">
        <v>15</v>
      </c>
      <c r="U9" s="6">
        <v>4.8</v>
      </c>
      <c r="V9" s="6">
        <v>111</v>
      </c>
      <c r="W9" s="6">
        <v>84</v>
      </c>
      <c r="X9" s="6">
        <v>662</v>
      </c>
      <c r="Y9" s="6">
        <v>29</v>
      </c>
      <c r="Z9" s="6">
        <v>44.4</v>
      </c>
      <c r="AA9" s="6">
        <v>129.24</v>
      </c>
      <c r="AB9" t="s">
        <v>8</v>
      </c>
    </row>
    <row r="10" spans="1:28" x14ac:dyDescent="0.2">
      <c r="A10" s="5">
        <v>9</v>
      </c>
      <c r="B10" s="6" t="s">
        <v>41</v>
      </c>
      <c r="C10" s="6">
        <v>16</v>
      </c>
      <c r="D10" s="6">
        <v>451</v>
      </c>
      <c r="E10" s="6">
        <v>6049</v>
      </c>
      <c r="F10" s="6">
        <v>1032</v>
      </c>
      <c r="G10" s="6">
        <v>5.9</v>
      </c>
      <c r="H10" s="6">
        <v>15</v>
      </c>
      <c r="I10" s="6">
        <v>4</v>
      </c>
      <c r="J10" s="6">
        <v>364</v>
      </c>
      <c r="K10" s="6">
        <v>371</v>
      </c>
      <c r="L10" s="6">
        <v>552</v>
      </c>
      <c r="M10" s="6">
        <v>4053</v>
      </c>
      <c r="N10" s="6">
        <v>24</v>
      </c>
      <c r="O10" s="6">
        <v>11</v>
      </c>
      <c r="P10" s="6">
        <v>7.1</v>
      </c>
      <c r="Q10" s="6">
        <v>201</v>
      </c>
      <c r="R10" s="6">
        <v>459</v>
      </c>
      <c r="S10" s="6">
        <v>1996</v>
      </c>
      <c r="T10" s="6">
        <v>20</v>
      </c>
      <c r="U10" s="6">
        <v>4.3</v>
      </c>
      <c r="V10" s="6">
        <v>129</v>
      </c>
      <c r="W10" s="6">
        <v>94</v>
      </c>
      <c r="X10" s="6">
        <v>899</v>
      </c>
      <c r="Y10" s="6">
        <v>34</v>
      </c>
      <c r="Z10" s="6">
        <v>44.4</v>
      </c>
      <c r="AA10" s="6">
        <v>168.41</v>
      </c>
      <c r="AB10" t="s">
        <v>11</v>
      </c>
    </row>
    <row r="11" spans="1:28" x14ac:dyDescent="0.2">
      <c r="A11" s="5">
        <v>10</v>
      </c>
      <c r="B11" s="6" t="s">
        <v>43</v>
      </c>
      <c r="C11" s="6">
        <v>16</v>
      </c>
      <c r="D11" s="6">
        <v>434</v>
      </c>
      <c r="E11" s="6">
        <v>6133</v>
      </c>
      <c r="F11" s="6">
        <v>1036</v>
      </c>
      <c r="G11" s="6">
        <v>5.9</v>
      </c>
      <c r="H11" s="6">
        <v>26</v>
      </c>
      <c r="I11" s="6">
        <v>16</v>
      </c>
      <c r="J11" s="6">
        <v>359</v>
      </c>
      <c r="K11" s="6">
        <v>369</v>
      </c>
      <c r="L11" s="6">
        <v>551</v>
      </c>
      <c r="M11" s="6">
        <v>4217</v>
      </c>
      <c r="N11" s="6">
        <v>28</v>
      </c>
      <c r="O11" s="6">
        <v>10</v>
      </c>
      <c r="P11" s="6">
        <v>7.3</v>
      </c>
      <c r="Q11" s="6">
        <v>206</v>
      </c>
      <c r="R11" s="6">
        <v>457</v>
      </c>
      <c r="S11" s="6">
        <v>1916</v>
      </c>
      <c r="T11" s="6">
        <v>20</v>
      </c>
      <c r="U11" s="6">
        <v>4.2</v>
      </c>
      <c r="V11" s="6">
        <v>121</v>
      </c>
      <c r="W11" s="6">
        <v>98</v>
      </c>
      <c r="X11" s="6">
        <v>856</v>
      </c>
      <c r="Y11" s="6">
        <v>32</v>
      </c>
      <c r="Z11" s="6">
        <v>47.9</v>
      </c>
      <c r="AA11" s="6">
        <v>147.62</v>
      </c>
      <c r="AB11" t="s">
        <v>9</v>
      </c>
    </row>
    <row r="12" spans="1:28" x14ac:dyDescent="0.2">
      <c r="A12" s="5">
        <v>11</v>
      </c>
      <c r="B12" s="6" t="s">
        <v>46</v>
      </c>
      <c r="C12" s="6">
        <v>16</v>
      </c>
      <c r="D12" s="6">
        <v>430</v>
      </c>
      <c r="E12" s="6">
        <v>6292</v>
      </c>
      <c r="F12" s="6">
        <v>1023</v>
      </c>
      <c r="G12" s="6">
        <v>6.2</v>
      </c>
      <c r="H12" s="6">
        <v>23</v>
      </c>
      <c r="I12" s="6">
        <v>10</v>
      </c>
      <c r="J12" s="6">
        <v>383</v>
      </c>
      <c r="K12" s="6">
        <v>349</v>
      </c>
      <c r="L12" s="6">
        <v>516</v>
      </c>
      <c r="M12" s="6">
        <v>4009</v>
      </c>
      <c r="N12" s="6">
        <v>35</v>
      </c>
      <c r="O12" s="6">
        <v>13</v>
      </c>
      <c r="P12" s="6">
        <v>7.2</v>
      </c>
      <c r="Q12" s="6">
        <v>212</v>
      </c>
      <c r="R12" s="6">
        <v>468</v>
      </c>
      <c r="S12" s="6">
        <v>2283</v>
      </c>
      <c r="T12" s="6">
        <v>20</v>
      </c>
      <c r="U12" s="6">
        <v>4.9000000000000004</v>
      </c>
      <c r="V12" s="6">
        <v>139</v>
      </c>
      <c r="W12" s="6">
        <v>82</v>
      </c>
      <c r="X12" s="6">
        <v>650</v>
      </c>
      <c r="Y12" s="6">
        <v>32</v>
      </c>
      <c r="Z12" s="6">
        <v>39.799999999999997</v>
      </c>
      <c r="AA12" s="6">
        <v>157.69999999999999</v>
      </c>
      <c r="AB12" t="s">
        <v>15</v>
      </c>
    </row>
    <row r="13" spans="1:28" x14ac:dyDescent="0.2">
      <c r="A13" s="5">
        <v>12</v>
      </c>
      <c r="B13" s="6" t="s">
        <v>51</v>
      </c>
      <c r="C13" s="6">
        <v>16</v>
      </c>
      <c r="D13" s="6">
        <v>416</v>
      </c>
      <c r="E13" s="6">
        <v>5354</v>
      </c>
      <c r="F13" s="6">
        <v>1043</v>
      </c>
      <c r="G13" s="6">
        <v>5.0999999999999996</v>
      </c>
      <c r="H13" s="6">
        <v>18</v>
      </c>
      <c r="I13" s="6">
        <v>7</v>
      </c>
      <c r="J13" s="6">
        <v>322</v>
      </c>
      <c r="K13" s="6">
        <v>428</v>
      </c>
      <c r="L13" s="6">
        <v>656</v>
      </c>
      <c r="M13" s="6">
        <v>4003</v>
      </c>
      <c r="N13" s="6">
        <v>35</v>
      </c>
      <c r="O13" s="6">
        <v>11</v>
      </c>
      <c r="P13" s="6">
        <v>6</v>
      </c>
      <c r="Q13" s="6">
        <v>206</v>
      </c>
      <c r="R13" s="6">
        <v>373</v>
      </c>
      <c r="S13" s="6">
        <v>1351</v>
      </c>
      <c r="T13" s="6">
        <v>12</v>
      </c>
      <c r="U13" s="6">
        <v>3.6</v>
      </c>
      <c r="V13" s="6">
        <v>81</v>
      </c>
      <c r="W13" s="6">
        <v>81</v>
      </c>
      <c r="X13" s="6">
        <v>691</v>
      </c>
      <c r="Y13" s="6">
        <v>35</v>
      </c>
      <c r="Z13" s="6">
        <v>37.200000000000003</v>
      </c>
      <c r="AA13" s="6">
        <v>78.22</v>
      </c>
      <c r="AB13" t="s">
        <v>24</v>
      </c>
    </row>
    <row r="14" spans="1:28" x14ac:dyDescent="0.2">
      <c r="A14" s="5">
        <v>13</v>
      </c>
      <c r="B14" s="6" t="s">
        <v>32</v>
      </c>
      <c r="C14" s="6">
        <v>16</v>
      </c>
      <c r="D14" s="6">
        <v>410</v>
      </c>
      <c r="E14" s="6">
        <v>6153</v>
      </c>
      <c r="F14" s="6">
        <v>1083</v>
      </c>
      <c r="G14" s="6">
        <v>5.7</v>
      </c>
      <c r="H14" s="6">
        <v>21</v>
      </c>
      <c r="I14" s="6">
        <v>8</v>
      </c>
      <c r="J14" s="6">
        <v>381</v>
      </c>
      <c r="K14" s="6">
        <v>387</v>
      </c>
      <c r="L14" s="6">
        <v>575</v>
      </c>
      <c r="M14" s="6">
        <v>3916</v>
      </c>
      <c r="N14" s="6">
        <v>27</v>
      </c>
      <c r="O14" s="6">
        <v>13</v>
      </c>
      <c r="P14" s="6">
        <v>6.5</v>
      </c>
      <c r="Q14" s="6">
        <v>211</v>
      </c>
      <c r="R14" s="6">
        <v>479</v>
      </c>
      <c r="S14" s="6">
        <v>2237</v>
      </c>
      <c r="T14" s="6">
        <v>22</v>
      </c>
      <c r="U14" s="6">
        <v>4.7</v>
      </c>
      <c r="V14" s="6">
        <v>136</v>
      </c>
      <c r="W14" s="6">
        <v>113</v>
      </c>
      <c r="X14" s="6">
        <v>868</v>
      </c>
      <c r="Y14" s="6">
        <v>34</v>
      </c>
      <c r="Z14" s="6">
        <v>40.200000000000003</v>
      </c>
      <c r="AA14" s="6">
        <v>103.62</v>
      </c>
      <c r="AB14" t="s">
        <v>2</v>
      </c>
    </row>
    <row r="15" spans="1:28" x14ac:dyDescent="0.2">
      <c r="A15" s="5">
        <v>14</v>
      </c>
      <c r="B15" s="6" t="s">
        <v>37</v>
      </c>
      <c r="C15" s="6">
        <v>16</v>
      </c>
      <c r="D15" s="6">
        <v>408</v>
      </c>
      <c r="E15" s="6">
        <v>5913</v>
      </c>
      <c r="F15" s="6">
        <v>1022</v>
      </c>
      <c r="G15" s="6">
        <v>5.8</v>
      </c>
      <c r="H15" s="6">
        <v>16</v>
      </c>
      <c r="I15" s="6">
        <v>8</v>
      </c>
      <c r="J15" s="6">
        <v>355</v>
      </c>
      <c r="K15" s="6">
        <v>315</v>
      </c>
      <c r="L15" s="6">
        <v>501</v>
      </c>
      <c r="M15" s="6">
        <v>3539</v>
      </c>
      <c r="N15" s="6">
        <v>27</v>
      </c>
      <c r="O15" s="6">
        <v>8</v>
      </c>
      <c r="P15" s="6">
        <v>6.7</v>
      </c>
      <c r="Q15" s="6">
        <v>195</v>
      </c>
      <c r="R15" s="6">
        <v>495</v>
      </c>
      <c r="S15" s="6">
        <v>2374</v>
      </c>
      <c r="T15" s="6">
        <v>21</v>
      </c>
      <c r="U15" s="6">
        <v>4.8</v>
      </c>
      <c r="V15" s="6">
        <v>133</v>
      </c>
      <c r="W15" s="6">
        <v>100</v>
      </c>
      <c r="X15" s="6">
        <v>870</v>
      </c>
      <c r="Y15" s="6">
        <v>27</v>
      </c>
      <c r="Z15" s="6">
        <v>40.6</v>
      </c>
      <c r="AA15" s="6">
        <v>159.47999999999999</v>
      </c>
      <c r="AB15" t="s">
        <v>1</v>
      </c>
    </row>
    <row r="16" spans="1:28" x14ac:dyDescent="0.2">
      <c r="A16" s="5">
        <v>15</v>
      </c>
      <c r="B16" s="6" t="s">
        <v>45</v>
      </c>
      <c r="C16" s="6">
        <v>16</v>
      </c>
      <c r="D16" s="6">
        <v>404</v>
      </c>
      <c r="E16" s="6">
        <v>5424</v>
      </c>
      <c r="F16" s="6">
        <v>1021</v>
      </c>
      <c r="G16" s="6">
        <v>5.3</v>
      </c>
      <c r="H16" s="6">
        <v>20</v>
      </c>
      <c r="I16" s="6">
        <v>7</v>
      </c>
      <c r="J16" s="6">
        <v>345</v>
      </c>
      <c r="K16" s="6">
        <v>370</v>
      </c>
      <c r="L16" s="6">
        <v>559</v>
      </c>
      <c r="M16" s="6">
        <v>3736</v>
      </c>
      <c r="N16" s="6">
        <v>24</v>
      </c>
      <c r="O16" s="6">
        <v>13</v>
      </c>
      <c r="P16" s="6">
        <v>6.3</v>
      </c>
      <c r="Q16" s="6">
        <v>207</v>
      </c>
      <c r="R16" s="6">
        <v>428</v>
      </c>
      <c r="S16" s="6">
        <v>1688</v>
      </c>
      <c r="T16" s="6">
        <v>15</v>
      </c>
      <c r="U16" s="6">
        <v>3.9</v>
      </c>
      <c r="V16" s="6">
        <v>100</v>
      </c>
      <c r="W16" s="6">
        <v>74</v>
      </c>
      <c r="X16" s="6">
        <v>635</v>
      </c>
      <c r="Y16" s="6">
        <v>38</v>
      </c>
      <c r="Z16" s="6">
        <v>41.4</v>
      </c>
      <c r="AA16" s="6">
        <v>61.96</v>
      </c>
      <c r="AB16" t="s">
        <v>23</v>
      </c>
    </row>
    <row r="17" spans="1:28" x14ac:dyDescent="0.2">
      <c r="A17" s="5">
        <v>16</v>
      </c>
      <c r="B17" s="6" t="s">
        <v>33</v>
      </c>
      <c r="C17" s="6">
        <v>16</v>
      </c>
      <c r="D17" s="6">
        <v>396</v>
      </c>
      <c r="E17" s="6">
        <v>5895</v>
      </c>
      <c r="F17" s="6">
        <v>1078</v>
      </c>
      <c r="G17" s="6">
        <v>5.5</v>
      </c>
      <c r="H17" s="6">
        <v>18</v>
      </c>
      <c r="I17" s="6">
        <v>7</v>
      </c>
      <c r="J17" s="6">
        <v>366</v>
      </c>
      <c r="K17" s="6">
        <v>408</v>
      </c>
      <c r="L17" s="6">
        <v>628</v>
      </c>
      <c r="M17" s="6">
        <v>4363</v>
      </c>
      <c r="N17" s="6">
        <v>27</v>
      </c>
      <c r="O17" s="6">
        <v>11</v>
      </c>
      <c r="P17" s="6">
        <v>6.5</v>
      </c>
      <c r="Q17" s="6">
        <v>243</v>
      </c>
      <c r="R17" s="6">
        <v>409</v>
      </c>
      <c r="S17" s="6">
        <v>1532</v>
      </c>
      <c r="T17" s="6">
        <v>13</v>
      </c>
      <c r="U17" s="6">
        <v>3.7</v>
      </c>
      <c r="V17" s="6">
        <v>86</v>
      </c>
      <c r="W17" s="6">
        <v>83</v>
      </c>
      <c r="X17" s="6">
        <v>736</v>
      </c>
      <c r="Y17" s="6">
        <v>37</v>
      </c>
      <c r="Z17" s="6">
        <v>44.8</v>
      </c>
      <c r="AA17" s="6">
        <v>129.77000000000001</v>
      </c>
      <c r="AB17" t="s">
        <v>13</v>
      </c>
    </row>
    <row r="18" spans="1:28" x14ac:dyDescent="0.2">
      <c r="A18" s="5">
        <v>17</v>
      </c>
      <c r="B18" s="6" t="s">
        <v>38</v>
      </c>
      <c r="C18" s="6">
        <v>16</v>
      </c>
      <c r="D18" s="6">
        <v>395</v>
      </c>
      <c r="E18" s="6">
        <v>5949</v>
      </c>
      <c r="F18" s="6">
        <v>1113</v>
      </c>
      <c r="G18" s="6">
        <v>5.3</v>
      </c>
      <c r="H18" s="6">
        <v>26</v>
      </c>
      <c r="I18" s="6">
        <v>13</v>
      </c>
      <c r="J18" s="6">
        <v>371</v>
      </c>
      <c r="K18" s="6">
        <v>413</v>
      </c>
      <c r="L18" s="6">
        <v>639</v>
      </c>
      <c r="M18" s="6">
        <v>4161</v>
      </c>
      <c r="N18" s="6">
        <v>25</v>
      </c>
      <c r="O18" s="6">
        <v>13</v>
      </c>
      <c r="P18" s="6">
        <v>6.1</v>
      </c>
      <c r="Q18" s="6">
        <v>231</v>
      </c>
      <c r="R18" s="6">
        <v>430</v>
      </c>
      <c r="S18" s="6">
        <v>1788</v>
      </c>
      <c r="T18" s="6">
        <v>14</v>
      </c>
      <c r="U18" s="6">
        <v>4.2</v>
      </c>
      <c r="V18" s="6">
        <v>115</v>
      </c>
      <c r="W18" s="6">
        <v>96</v>
      </c>
      <c r="X18" s="6">
        <v>849</v>
      </c>
      <c r="Y18" s="6">
        <v>25</v>
      </c>
      <c r="Z18" s="6">
        <v>40.6</v>
      </c>
      <c r="AA18" s="6">
        <v>58.97</v>
      </c>
      <c r="AB18" t="s">
        <v>22</v>
      </c>
    </row>
    <row r="19" spans="1:28" x14ac:dyDescent="0.2">
      <c r="A19" s="5">
        <v>18</v>
      </c>
      <c r="B19" s="6" t="s">
        <v>88</v>
      </c>
      <c r="C19" s="6">
        <v>16</v>
      </c>
      <c r="D19" s="6">
        <v>384</v>
      </c>
      <c r="E19" s="6">
        <v>6004</v>
      </c>
      <c r="F19" s="6">
        <v>940</v>
      </c>
      <c r="G19" s="6">
        <v>6.4</v>
      </c>
      <c r="H19" s="6">
        <v>18</v>
      </c>
      <c r="I19" s="6">
        <v>11</v>
      </c>
      <c r="J19" s="6">
        <v>326</v>
      </c>
      <c r="K19" s="6">
        <v>383</v>
      </c>
      <c r="L19" s="6">
        <v>546</v>
      </c>
      <c r="M19" s="6">
        <v>4538</v>
      </c>
      <c r="N19" s="6">
        <v>33</v>
      </c>
      <c r="O19" s="6">
        <v>7</v>
      </c>
      <c r="P19" s="6">
        <v>7.6</v>
      </c>
      <c r="Q19" s="6">
        <v>222</v>
      </c>
      <c r="R19" s="6">
        <v>344</v>
      </c>
      <c r="S19" s="6">
        <v>1466</v>
      </c>
      <c r="T19" s="6">
        <v>10</v>
      </c>
      <c r="U19" s="6">
        <v>4.3</v>
      </c>
      <c r="V19" s="6">
        <v>83</v>
      </c>
      <c r="W19" s="6">
        <v>80</v>
      </c>
      <c r="X19" s="6">
        <v>619</v>
      </c>
      <c r="Y19" s="6">
        <v>21</v>
      </c>
      <c r="Z19" s="6">
        <v>42.9</v>
      </c>
      <c r="AA19" s="6">
        <v>140.22</v>
      </c>
      <c r="AB19" t="s">
        <v>16</v>
      </c>
    </row>
    <row r="20" spans="1:28" x14ac:dyDescent="0.2">
      <c r="A20" s="5">
        <v>19</v>
      </c>
      <c r="B20" s="6" t="s">
        <v>44</v>
      </c>
      <c r="C20" s="6">
        <v>16</v>
      </c>
      <c r="D20" s="6">
        <v>384</v>
      </c>
      <c r="E20" s="6">
        <v>6113</v>
      </c>
      <c r="F20" s="6">
        <v>1127</v>
      </c>
      <c r="G20" s="6">
        <v>5.4</v>
      </c>
      <c r="H20" s="6">
        <v>16</v>
      </c>
      <c r="I20" s="6">
        <v>6</v>
      </c>
      <c r="J20" s="6">
        <v>373</v>
      </c>
      <c r="K20" s="6">
        <v>413</v>
      </c>
      <c r="L20" s="6">
        <v>627</v>
      </c>
      <c r="M20" s="6">
        <v>4329</v>
      </c>
      <c r="N20" s="6">
        <v>31</v>
      </c>
      <c r="O20" s="6">
        <v>10</v>
      </c>
      <c r="P20" s="6">
        <v>6.5</v>
      </c>
      <c r="Q20" s="6">
        <v>226</v>
      </c>
      <c r="R20" s="6">
        <v>466</v>
      </c>
      <c r="S20" s="6">
        <v>1784</v>
      </c>
      <c r="T20" s="6">
        <v>12</v>
      </c>
      <c r="U20" s="6">
        <v>3.8</v>
      </c>
      <c r="V20" s="6">
        <v>111</v>
      </c>
      <c r="W20" s="6">
        <v>85</v>
      </c>
      <c r="X20" s="6">
        <v>710</v>
      </c>
      <c r="Y20" s="6">
        <v>36</v>
      </c>
      <c r="Z20" s="6">
        <v>38.299999999999997</v>
      </c>
      <c r="AA20" s="6">
        <v>129.6</v>
      </c>
      <c r="AB20" t="s">
        <v>27</v>
      </c>
    </row>
    <row r="21" spans="1:28" x14ac:dyDescent="0.2">
      <c r="A21" s="5">
        <v>20</v>
      </c>
      <c r="B21" s="6" t="s">
        <v>40</v>
      </c>
      <c r="C21" s="6">
        <v>16</v>
      </c>
      <c r="D21" s="6">
        <v>377</v>
      </c>
      <c r="E21" s="6">
        <v>5603</v>
      </c>
      <c r="F21" s="6">
        <v>991</v>
      </c>
      <c r="G21" s="6">
        <v>5.7</v>
      </c>
      <c r="H21" s="6">
        <v>21</v>
      </c>
      <c r="I21" s="6">
        <v>8</v>
      </c>
      <c r="J21" s="6">
        <v>350</v>
      </c>
      <c r="K21" s="6">
        <v>374</v>
      </c>
      <c r="L21" s="6">
        <v>582</v>
      </c>
      <c r="M21" s="6">
        <v>4104</v>
      </c>
      <c r="N21" s="6">
        <v>27</v>
      </c>
      <c r="O21" s="6">
        <v>13</v>
      </c>
      <c r="P21" s="6">
        <v>6.6</v>
      </c>
      <c r="Q21" s="6">
        <v>220</v>
      </c>
      <c r="R21" s="6">
        <v>367</v>
      </c>
      <c r="S21" s="6">
        <v>1499</v>
      </c>
      <c r="T21" s="6">
        <v>17</v>
      </c>
      <c r="U21" s="6">
        <v>4.0999999999999996</v>
      </c>
      <c r="V21" s="6">
        <v>93</v>
      </c>
      <c r="W21" s="6">
        <v>95</v>
      </c>
      <c r="X21" s="6">
        <v>860</v>
      </c>
      <c r="Y21" s="6">
        <v>37</v>
      </c>
      <c r="Z21" s="6">
        <v>38.5</v>
      </c>
      <c r="AA21" s="6">
        <v>94.78</v>
      </c>
      <c r="AB21" t="s">
        <v>17</v>
      </c>
    </row>
    <row r="22" spans="1:28" x14ac:dyDescent="0.2">
      <c r="A22" s="5">
        <v>21</v>
      </c>
      <c r="B22" s="6" t="s">
        <v>89</v>
      </c>
      <c r="C22" s="6">
        <v>16</v>
      </c>
      <c r="D22" s="6">
        <v>376</v>
      </c>
      <c r="E22" s="6">
        <v>5922</v>
      </c>
      <c r="F22" s="6">
        <v>1046</v>
      </c>
      <c r="G22" s="6">
        <v>5.7</v>
      </c>
      <c r="H22" s="6">
        <v>31</v>
      </c>
      <c r="I22" s="6">
        <v>14</v>
      </c>
      <c r="J22" s="6">
        <v>350</v>
      </c>
      <c r="K22" s="6">
        <v>371</v>
      </c>
      <c r="L22" s="6">
        <v>570</v>
      </c>
      <c r="M22" s="6">
        <v>4033</v>
      </c>
      <c r="N22" s="6">
        <v>25</v>
      </c>
      <c r="O22" s="6">
        <v>17</v>
      </c>
      <c r="P22" s="6">
        <v>6.6</v>
      </c>
      <c r="Q22" s="6">
        <v>217</v>
      </c>
      <c r="R22" s="6">
        <v>437</v>
      </c>
      <c r="S22" s="6">
        <v>1889</v>
      </c>
      <c r="T22" s="6">
        <v>19</v>
      </c>
      <c r="U22" s="6">
        <v>4.3</v>
      </c>
      <c r="V22" s="6">
        <v>101</v>
      </c>
      <c r="W22" s="6">
        <v>85</v>
      </c>
      <c r="X22" s="6">
        <v>731</v>
      </c>
      <c r="Y22" s="6">
        <v>32</v>
      </c>
      <c r="Z22" s="6">
        <v>36.299999999999997</v>
      </c>
      <c r="AA22" s="6">
        <v>55.7</v>
      </c>
      <c r="AB22" t="s">
        <v>19</v>
      </c>
    </row>
    <row r="23" spans="1:28" x14ac:dyDescent="0.2">
      <c r="A23" s="5">
        <v>22</v>
      </c>
      <c r="B23" s="6" t="s">
        <v>90</v>
      </c>
      <c r="C23" s="6">
        <v>16</v>
      </c>
      <c r="D23" s="6">
        <v>372</v>
      </c>
      <c r="E23" s="6">
        <v>6032</v>
      </c>
      <c r="F23" s="6">
        <v>1088</v>
      </c>
      <c r="G23" s="6">
        <v>5.5</v>
      </c>
      <c r="H23" s="6">
        <v>25</v>
      </c>
      <c r="I23" s="6">
        <v>11</v>
      </c>
      <c r="J23" s="6">
        <v>352</v>
      </c>
      <c r="K23" s="6">
        <v>392</v>
      </c>
      <c r="L23" s="6">
        <v>590</v>
      </c>
      <c r="M23" s="6">
        <v>4014</v>
      </c>
      <c r="N23" s="6">
        <v>20</v>
      </c>
      <c r="O23" s="6">
        <v>14</v>
      </c>
      <c r="P23" s="6">
        <v>6.5</v>
      </c>
      <c r="Q23" s="6">
        <v>206</v>
      </c>
      <c r="R23" s="6">
        <v>473</v>
      </c>
      <c r="S23" s="6">
        <v>2018</v>
      </c>
      <c r="T23" s="6">
        <v>19</v>
      </c>
      <c r="U23" s="6">
        <v>4.3</v>
      </c>
      <c r="V23" s="6">
        <v>123</v>
      </c>
      <c r="W23" s="6">
        <v>71</v>
      </c>
      <c r="X23" s="6">
        <v>655</v>
      </c>
      <c r="Y23" s="6">
        <v>23</v>
      </c>
      <c r="Z23" s="6">
        <v>34.200000000000003</v>
      </c>
      <c r="AA23" s="6">
        <v>57.24</v>
      </c>
      <c r="AB23" t="s">
        <v>6</v>
      </c>
    </row>
    <row r="24" spans="1:28" x14ac:dyDescent="0.2">
      <c r="A24" s="5">
        <v>23</v>
      </c>
      <c r="B24" s="6" t="s">
        <v>35</v>
      </c>
      <c r="C24" s="6">
        <v>16</v>
      </c>
      <c r="D24" s="6">
        <v>372</v>
      </c>
      <c r="E24" s="6">
        <v>5302</v>
      </c>
      <c r="F24" s="6">
        <v>1043</v>
      </c>
      <c r="G24" s="6">
        <v>5.0999999999999996</v>
      </c>
      <c r="H24" s="6">
        <v>22</v>
      </c>
      <c r="I24" s="6">
        <v>6</v>
      </c>
      <c r="J24" s="6">
        <v>335</v>
      </c>
      <c r="K24" s="6">
        <v>402</v>
      </c>
      <c r="L24" s="6">
        <v>614</v>
      </c>
      <c r="M24" s="6">
        <v>3655</v>
      </c>
      <c r="N24" s="6">
        <v>26</v>
      </c>
      <c r="O24" s="6">
        <v>16</v>
      </c>
      <c r="P24" s="6">
        <v>5.6</v>
      </c>
      <c r="Q24" s="6">
        <v>218</v>
      </c>
      <c r="R24" s="6">
        <v>393</v>
      </c>
      <c r="S24" s="6">
        <v>1647</v>
      </c>
      <c r="T24" s="6">
        <v>12</v>
      </c>
      <c r="U24" s="6">
        <v>4.2</v>
      </c>
      <c r="V24" s="6">
        <v>93</v>
      </c>
      <c r="W24" s="6">
        <v>88</v>
      </c>
      <c r="X24" s="6">
        <v>777</v>
      </c>
      <c r="Y24" s="6">
        <v>24</v>
      </c>
      <c r="Z24" s="6">
        <v>38.9</v>
      </c>
      <c r="AA24" s="6">
        <v>34.92</v>
      </c>
      <c r="AB24" t="s">
        <v>12</v>
      </c>
    </row>
    <row r="25" spans="1:28" x14ac:dyDescent="0.2">
      <c r="A25" s="5">
        <v>24</v>
      </c>
      <c r="B25" s="6" t="s">
        <v>56</v>
      </c>
      <c r="C25" s="6">
        <v>16</v>
      </c>
      <c r="D25" s="6">
        <v>350</v>
      </c>
      <c r="E25" s="6">
        <v>5592</v>
      </c>
      <c r="F25" s="6">
        <v>993</v>
      </c>
      <c r="G25" s="6">
        <v>5.6</v>
      </c>
      <c r="H25" s="6">
        <v>21</v>
      </c>
      <c r="I25" s="6">
        <v>5</v>
      </c>
      <c r="J25" s="6">
        <v>335</v>
      </c>
      <c r="K25" s="6">
        <v>373</v>
      </c>
      <c r="L25" s="6">
        <v>550</v>
      </c>
      <c r="M25" s="6">
        <v>3888</v>
      </c>
      <c r="N25" s="6">
        <v>16</v>
      </c>
      <c r="O25" s="6">
        <v>16</v>
      </c>
      <c r="P25" s="6">
        <v>6.6</v>
      </c>
      <c r="Q25" s="6">
        <v>192</v>
      </c>
      <c r="R25" s="6">
        <v>407</v>
      </c>
      <c r="S25" s="6">
        <v>1704</v>
      </c>
      <c r="T25" s="6">
        <v>19</v>
      </c>
      <c r="U25" s="6">
        <v>4.2</v>
      </c>
      <c r="V25" s="6">
        <v>110</v>
      </c>
      <c r="W25" s="6">
        <v>95</v>
      </c>
      <c r="X25" s="6">
        <v>752</v>
      </c>
      <c r="Y25" s="6">
        <v>33</v>
      </c>
      <c r="Z25" s="6">
        <v>40.299999999999997</v>
      </c>
      <c r="AA25" s="6">
        <v>81.2</v>
      </c>
      <c r="AB25" t="s">
        <v>20</v>
      </c>
    </row>
    <row r="26" spans="1:28" x14ac:dyDescent="0.2">
      <c r="A26" s="5">
        <v>25</v>
      </c>
      <c r="B26" s="6" t="s">
        <v>55</v>
      </c>
      <c r="C26" s="6">
        <v>16</v>
      </c>
      <c r="D26" s="6">
        <v>335</v>
      </c>
      <c r="E26" s="6">
        <v>5076</v>
      </c>
      <c r="F26" s="6">
        <v>1051</v>
      </c>
      <c r="G26" s="6">
        <v>4.8</v>
      </c>
      <c r="H26" s="6">
        <v>27</v>
      </c>
      <c r="I26" s="6">
        <v>11</v>
      </c>
      <c r="J26" s="6">
        <v>322</v>
      </c>
      <c r="K26" s="6">
        <v>389</v>
      </c>
      <c r="L26" s="6">
        <v>601</v>
      </c>
      <c r="M26" s="6">
        <v>3465</v>
      </c>
      <c r="N26" s="6">
        <v>16</v>
      </c>
      <c r="O26" s="6">
        <v>16</v>
      </c>
      <c r="P26" s="6">
        <v>5.3</v>
      </c>
      <c r="Q26" s="6">
        <v>184</v>
      </c>
      <c r="R26" s="6">
        <v>400</v>
      </c>
      <c r="S26" s="6">
        <v>1611</v>
      </c>
      <c r="T26" s="6">
        <v>18</v>
      </c>
      <c r="U26" s="6">
        <v>4</v>
      </c>
      <c r="V26" s="6">
        <v>108</v>
      </c>
      <c r="W26" s="6">
        <v>87</v>
      </c>
      <c r="X26" s="6">
        <v>697</v>
      </c>
      <c r="Y26" s="6">
        <v>30</v>
      </c>
      <c r="Z26" s="6">
        <v>33.299999999999997</v>
      </c>
      <c r="AA26" s="6">
        <v>-10.43</v>
      </c>
      <c r="AB26" t="s">
        <v>63</v>
      </c>
    </row>
    <row r="27" spans="1:28" x14ac:dyDescent="0.2">
      <c r="A27" s="5">
        <v>26</v>
      </c>
      <c r="B27" s="6" t="s">
        <v>91</v>
      </c>
      <c r="C27" s="6">
        <v>16</v>
      </c>
      <c r="D27" s="6">
        <v>334</v>
      </c>
      <c r="E27" s="6">
        <v>5354</v>
      </c>
      <c r="F27" s="6">
        <v>1066</v>
      </c>
      <c r="G27" s="6">
        <v>5</v>
      </c>
      <c r="H27" s="6">
        <v>29</v>
      </c>
      <c r="I27" s="6">
        <v>9</v>
      </c>
      <c r="J27" s="6">
        <v>336</v>
      </c>
      <c r="K27" s="6">
        <v>334</v>
      </c>
      <c r="L27" s="6">
        <v>598</v>
      </c>
      <c r="M27" s="6">
        <v>3327</v>
      </c>
      <c r="N27" s="6">
        <v>22</v>
      </c>
      <c r="O27" s="6">
        <v>20</v>
      </c>
      <c r="P27" s="6">
        <v>5</v>
      </c>
      <c r="Q27" s="6">
        <v>177</v>
      </c>
      <c r="R27" s="6">
        <v>403</v>
      </c>
      <c r="S27" s="6">
        <v>2027</v>
      </c>
      <c r="T27" s="6">
        <v>16</v>
      </c>
      <c r="U27" s="6">
        <v>5</v>
      </c>
      <c r="V27" s="6">
        <v>114</v>
      </c>
      <c r="W27" s="6">
        <v>107</v>
      </c>
      <c r="X27" s="6">
        <v>853</v>
      </c>
      <c r="Y27" s="6">
        <v>45</v>
      </c>
      <c r="Z27" s="6">
        <v>27.9</v>
      </c>
      <c r="AA27" s="6">
        <v>-13.65</v>
      </c>
      <c r="AB27" t="s">
        <v>10</v>
      </c>
    </row>
    <row r="28" spans="1:28" x14ac:dyDescent="0.2">
      <c r="A28" s="5">
        <v>27</v>
      </c>
      <c r="B28" s="6" t="s">
        <v>47</v>
      </c>
      <c r="C28" s="6">
        <v>16</v>
      </c>
      <c r="D28" s="6">
        <v>326</v>
      </c>
      <c r="E28" s="6">
        <v>5236</v>
      </c>
      <c r="F28" s="6">
        <v>979</v>
      </c>
      <c r="G28" s="6">
        <v>5.3</v>
      </c>
      <c r="H28" s="6">
        <v>19</v>
      </c>
      <c r="I28" s="6">
        <v>5</v>
      </c>
      <c r="J28" s="6">
        <v>332</v>
      </c>
      <c r="K28" s="6">
        <v>283</v>
      </c>
      <c r="L28" s="6">
        <v>440</v>
      </c>
      <c r="M28" s="6">
        <v>2890</v>
      </c>
      <c r="N28" s="6">
        <v>12</v>
      </c>
      <c r="O28" s="6">
        <v>14</v>
      </c>
      <c r="P28" s="6">
        <v>6.1</v>
      </c>
      <c r="Q28" s="6">
        <v>157</v>
      </c>
      <c r="R28" s="6">
        <v>502</v>
      </c>
      <c r="S28" s="6">
        <v>2346</v>
      </c>
      <c r="T28" s="6">
        <v>20</v>
      </c>
      <c r="U28" s="6">
        <v>4.7</v>
      </c>
      <c r="V28" s="6">
        <v>143</v>
      </c>
      <c r="W28" s="6">
        <v>62</v>
      </c>
      <c r="X28" s="6">
        <v>534</v>
      </c>
      <c r="Y28" s="6">
        <v>32</v>
      </c>
      <c r="Z28" s="6">
        <v>36.9</v>
      </c>
      <c r="AA28" s="6">
        <v>55.88</v>
      </c>
      <c r="AB28" t="s">
        <v>62</v>
      </c>
    </row>
    <row r="29" spans="1:28" x14ac:dyDescent="0.2">
      <c r="A29" s="5">
        <v>28</v>
      </c>
      <c r="B29" s="6" t="s">
        <v>39</v>
      </c>
      <c r="C29" s="6">
        <v>16</v>
      </c>
      <c r="D29" s="6">
        <v>323</v>
      </c>
      <c r="E29" s="6">
        <v>5369</v>
      </c>
      <c r="F29" s="6">
        <v>1030</v>
      </c>
      <c r="G29" s="6">
        <v>5.2</v>
      </c>
      <c r="H29" s="6">
        <v>32</v>
      </c>
      <c r="I29" s="6">
        <v>9</v>
      </c>
      <c r="J29" s="6">
        <v>308</v>
      </c>
      <c r="K29" s="6">
        <v>317</v>
      </c>
      <c r="L29" s="6">
        <v>556</v>
      </c>
      <c r="M29" s="6">
        <v>3451</v>
      </c>
      <c r="N29" s="6">
        <v>21</v>
      </c>
      <c r="O29" s="6">
        <v>23</v>
      </c>
      <c r="P29" s="6">
        <v>5.9</v>
      </c>
      <c r="Q29" s="6">
        <v>176</v>
      </c>
      <c r="R29" s="6">
        <v>442</v>
      </c>
      <c r="S29" s="6">
        <v>1918</v>
      </c>
      <c r="T29" s="6">
        <v>13</v>
      </c>
      <c r="U29" s="6">
        <v>4.3</v>
      </c>
      <c r="V29" s="6">
        <v>94</v>
      </c>
      <c r="W29" s="6">
        <v>81</v>
      </c>
      <c r="X29" s="6">
        <v>670</v>
      </c>
      <c r="Y29" s="6">
        <v>38</v>
      </c>
      <c r="Z29" s="6">
        <v>33</v>
      </c>
      <c r="AA29" s="6">
        <v>-21.82</v>
      </c>
      <c r="AB29" t="s">
        <v>18</v>
      </c>
    </row>
    <row r="30" spans="1:28" x14ac:dyDescent="0.2">
      <c r="A30" s="5">
        <v>29</v>
      </c>
      <c r="B30" s="6" t="s">
        <v>36</v>
      </c>
      <c r="C30" s="6">
        <v>16</v>
      </c>
      <c r="D30" s="6">
        <v>311</v>
      </c>
      <c r="E30" s="6">
        <v>5116</v>
      </c>
      <c r="F30" s="6">
        <v>1040</v>
      </c>
      <c r="G30" s="6">
        <v>4.9000000000000004</v>
      </c>
      <c r="H30" s="6">
        <v>24</v>
      </c>
      <c r="I30" s="6">
        <v>13</v>
      </c>
      <c r="J30" s="6">
        <v>318</v>
      </c>
      <c r="K30" s="6">
        <v>372</v>
      </c>
      <c r="L30" s="6">
        <v>581</v>
      </c>
      <c r="M30" s="6">
        <v>3448</v>
      </c>
      <c r="N30" s="6">
        <v>19</v>
      </c>
      <c r="O30" s="6">
        <v>11</v>
      </c>
      <c r="P30" s="6">
        <v>5.5</v>
      </c>
      <c r="Q30" s="6">
        <v>201</v>
      </c>
      <c r="R30" s="6">
        <v>411</v>
      </c>
      <c r="S30" s="6">
        <v>1668</v>
      </c>
      <c r="T30" s="6">
        <v>13</v>
      </c>
      <c r="U30" s="6">
        <v>4.0999999999999996</v>
      </c>
      <c r="V30" s="6">
        <v>92</v>
      </c>
      <c r="W30" s="6">
        <v>83</v>
      </c>
      <c r="X30" s="6">
        <v>675</v>
      </c>
      <c r="Y30" s="6">
        <v>25</v>
      </c>
      <c r="Z30" s="6">
        <v>33</v>
      </c>
      <c r="AA30" s="6">
        <v>-5.13</v>
      </c>
      <c r="AB30" t="s">
        <v>25</v>
      </c>
    </row>
    <row r="31" spans="1:28" x14ac:dyDescent="0.2">
      <c r="A31" s="5">
        <v>30</v>
      </c>
      <c r="B31" s="6" t="s">
        <v>42</v>
      </c>
      <c r="C31" s="6">
        <v>16</v>
      </c>
      <c r="D31" s="6">
        <v>306</v>
      </c>
      <c r="E31" s="6">
        <v>5218</v>
      </c>
      <c r="F31" s="6">
        <v>997</v>
      </c>
      <c r="G31" s="6">
        <v>5.2</v>
      </c>
      <c r="H31" s="6">
        <v>25</v>
      </c>
      <c r="I31" s="6">
        <v>9</v>
      </c>
      <c r="J31" s="6">
        <v>310</v>
      </c>
      <c r="K31" s="6">
        <v>387</v>
      </c>
      <c r="L31" s="6">
        <v>616</v>
      </c>
      <c r="M31" s="6">
        <v>3699</v>
      </c>
      <c r="N31" s="6">
        <v>25</v>
      </c>
      <c r="O31" s="6">
        <v>16</v>
      </c>
      <c r="P31" s="6">
        <v>5.6</v>
      </c>
      <c r="Q31" s="6">
        <v>205</v>
      </c>
      <c r="R31" s="6">
        <v>337</v>
      </c>
      <c r="S31" s="6">
        <v>1519</v>
      </c>
      <c r="T31" s="6">
        <v>9</v>
      </c>
      <c r="U31" s="6">
        <v>4.5</v>
      </c>
      <c r="V31" s="6">
        <v>80</v>
      </c>
      <c r="W31" s="6">
        <v>107</v>
      </c>
      <c r="X31" s="6">
        <v>1071</v>
      </c>
      <c r="Y31" s="6">
        <v>25</v>
      </c>
      <c r="Z31" s="6">
        <v>30.4</v>
      </c>
      <c r="AA31" s="6">
        <v>-6.12</v>
      </c>
      <c r="AB31" t="s">
        <v>61</v>
      </c>
    </row>
    <row r="32" spans="1:28" x14ac:dyDescent="0.2">
      <c r="A32" s="5">
        <v>31</v>
      </c>
      <c r="B32" s="6" t="s">
        <v>49</v>
      </c>
      <c r="C32" s="6">
        <v>16</v>
      </c>
      <c r="D32" s="6">
        <v>280</v>
      </c>
      <c r="E32" s="6">
        <v>4794</v>
      </c>
      <c r="F32" s="6">
        <v>966</v>
      </c>
      <c r="G32" s="6">
        <v>5</v>
      </c>
      <c r="H32" s="6">
        <v>22</v>
      </c>
      <c r="I32" s="6">
        <v>11</v>
      </c>
      <c r="J32" s="6">
        <v>297</v>
      </c>
      <c r="K32" s="6">
        <v>321</v>
      </c>
      <c r="L32" s="6">
        <v>517</v>
      </c>
      <c r="M32" s="6">
        <v>3026</v>
      </c>
      <c r="N32" s="6">
        <v>12</v>
      </c>
      <c r="O32" s="6">
        <v>11</v>
      </c>
      <c r="P32" s="6">
        <v>5.3</v>
      </c>
      <c r="Q32" s="6">
        <v>178</v>
      </c>
      <c r="R32" s="6">
        <v>399</v>
      </c>
      <c r="S32" s="6">
        <v>1768</v>
      </c>
      <c r="T32" s="6">
        <v>13</v>
      </c>
      <c r="U32" s="6">
        <v>4.4000000000000004</v>
      </c>
      <c r="V32" s="6">
        <v>91</v>
      </c>
      <c r="W32" s="6">
        <v>81</v>
      </c>
      <c r="X32" s="6">
        <v>634</v>
      </c>
      <c r="Y32" s="6">
        <v>28</v>
      </c>
      <c r="Z32" s="6">
        <v>33.5</v>
      </c>
      <c r="AA32" s="6">
        <v>-26.79</v>
      </c>
      <c r="AB32" t="s">
        <v>28</v>
      </c>
    </row>
    <row r="33" spans="1:28" x14ac:dyDescent="0.2">
      <c r="A33" s="5">
        <v>32</v>
      </c>
      <c r="B33" s="6" t="s">
        <v>50</v>
      </c>
      <c r="C33" s="6">
        <v>16</v>
      </c>
      <c r="D33" s="6">
        <v>243</v>
      </c>
      <c r="E33" s="6">
        <v>4479</v>
      </c>
      <c r="F33" s="6">
        <v>948</v>
      </c>
      <c r="G33" s="6">
        <v>4.7</v>
      </c>
      <c r="H33" s="6">
        <v>19</v>
      </c>
      <c r="I33" s="6">
        <v>5</v>
      </c>
      <c r="J33" s="6">
        <v>269</v>
      </c>
      <c r="K33" s="6">
        <v>292</v>
      </c>
      <c r="L33" s="6">
        <v>499</v>
      </c>
      <c r="M33" s="6">
        <v>2796</v>
      </c>
      <c r="N33" s="6">
        <v>16</v>
      </c>
      <c r="O33" s="6">
        <v>14</v>
      </c>
      <c r="P33" s="6">
        <v>5.2</v>
      </c>
      <c r="Q33" s="6">
        <v>146</v>
      </c>
      <c r="R33" s="6">
        <v>406</v>
      </c>
      <c r="S33" s="6">
        <v>1683</v>
      </c>
      <c r="T33" s="6">
        <v>9</v>
      </c>
      <c r="U33" s="6">
        <v>4.0999999999999996</v>
      </c>
      <c r="V33" s="6">
        <v>94</v>
      </c>
      <c r="W33" s="6">
        <v>101</v>
      </c>
      <c r="X33" s="6">
        <v>952</v>
      </c>
      <c r="Y33" s="6">
        <v>29</v>
      </c>
      <c r="Z33" s="6">
        <v>26.3</v>
      </c>
      <c r="AA33" s="6">
        <v>-59.07</v>
      </c>
      <c r="AB3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DE81-9F57-D542-A899-3DFA688EC676}">
  <dimension ref="A1:B33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29</v>
      </c>
      <c r="B1" t="s">
        <v>64</v>
      </c>
    </row>
    <row r="2" spans="1:2" x14ac:dyDescent="0.2">
      <c r="A2" s="4" t="s">
        <v>2</v>
      </c>
      <c r="B2">
        <v>43</v>
      </c>
    </row>
    <row r="3" spans="1:2" x14ac:dyDescent="0.2">
      <c r="A3" s="4" t="s">
        <v>13</v>
      </c>
      <c r="B3">
        <v>43</v>
      </c>
    </row>
    <row r="4" spans="1:2" x14ac:dyDescent="0.2">
      <c r="A4" s="4" t="s">
        <v>7</v>
      </c>
      <c r="B4">
        <v>59</v>
      </c>
    </row>
    <row r="5" spans="1:2" x14ac:dyDescent="0.2">
      <c r="A5" s="4" t="s">
        <v>3</v>
      </c>
      <c r="B5">
        <v>43</v>
      </c>
    </row>
    <row r="6" spans="1:2" x14ac:dyDescent="0.2">
      <c r="A6" s="4" t="s">
        <v>20</v>
      </c>
      <c r="B6">
        <v>43</v>
      </c>
    </row>
    <row r="7" spans="1:2" x14ac:dyDescent="0.2">
      <c r="A7" s="4" t="s">
        <v>12</v>
      </c>
      <c r="B7">
        <v>35</v>
      </c>
    </row>
    <row r="8" spans="1:2" x14ac:dyDescent="0.2">
      <c r="A8" s="4" t="s">
        <v>25</v>
      </c>
      <c r="B8">
        <v>31</v>
      </c>
    </row>
    <row r="9" spans="1:2" x14ac:dyDescent="0.2">
      <c r="A9" s="4" t="s">
        <v>1</v>
      </c>
      <c r="B9">
        <v>60</v>
      </c>
    </row>
    <row r="10" spans="1:2" x14ac:dyDescent="0.2">
      <c r="A10" s="4" t="s">
        <v>22</v>
      </c>
      <c r="B10">
        <v>43</v>
      </c>
    </row>
    <row r="11" spans="1:2" x14ac:dyDescent="0.2">
      <c r="A11" s="4" t="s">
        <v>18</v>
      </c>
      <c r="B11">
        <v>37</v>
      </c>
    </row>
    <row r="12" spans="1:2" x14ac:dyDescent="0.2">
      <c r="A12" s="4" t="s">
        <v>17</v>
      </c>
      <c r="B12">
        <v>44</v>
      </c>
    </row>
    <row r="13" spans="1:2" x14ac:dyDescent="0.2">
      <c r="A13" s="4" t="s">
        <v>0</v>
      </c>
      <c r="B13">
        <v>67</v>
      </c>
    </row>
    <row r="14" spans="1:2" x14ac:dyDescent="0.2">
      <c r="A14" s="4" t="s">
        <v>16</v>
      </c>
      <c r="B14">
        <v>48</v>
      </c>
    </row>
    <row r="15" spans="1:2" x14ac:dyDescent="0.2">
      <c r="A15" s="4" t="s">
        <v>11</v>
      </c>
      <c r="B15">
        <v>56</v>
      </c>
    </row>
    <row r="16" spans="1:2" x14ac:dyDescent="0.2">
      <c r="A16" s="4" t="s">
        <v>61</v>
      </c>
      <c r="B16">
        <v>33</v>
      </c>
    </row>
    <row r="17" spans="1:2" x14ac:dyDescent="0.2">
      <c r="A17" s="4" t="s">
        <v>5</v>
      </c>
      <c r="B17">
        <v>48</v>
      </c>
    </row>
    <row r="18" spans="1:2" x14ac:dyDescent="0.2">
      <c r="A18" s="4" t="s">
        <v>27</v>
      </c>
      <c r="B18">
        <v>43</v>
      </c>
    </row>
    <row r="19" spans="1:2" x14ac:dyDescent="0.2">
      <c r="A19" s="4" t="s">
        <v>6</v>
      </c>
      <c r="B19">
        <v>37</v>
      </c>
    </row>
    <row r="20" spans="1:2" x14ac:dyDescent="0.2">
      <c r="A20" s="4" t="s">
        <v>9</v>
      </c>
      <c r="B20">
        <v>48</v>
      </c>
    </row>
    <row r="21" spans="1:2" x14ac:dyDescent="0.2">
      <c r="A21" s="4" t="s">
        <v>23</v>
      </c>
      <c r="B21">
        <v>39</v>
      </c>
    </row>
    <row r="22" spans="1:2" x14ac:dyDescent="0.2">
      <c r="A22" s="4" t="s">
        <v>15</v>
      </c>
      <c r="B22">
        <v>45</v>
      </c>
    </row>
    <row r="23" spans="1:2" x14ac:dyDescent="0.2">
      <c r="A23" s="4" t="s">
        <v>4</v>
      </c>
      <c r="B23">
        <v>59</v>
      </c>
    </row>
    <row r="24" spans="1:2" x14ac:dyDescent="0.2">
      <c r="A24" s="4" t="s">
        <v>62</v>
      </c>
      <c r="B24">
        <v>32</v>
      </c>
    </row>
    <row r="25" spans="1:2" x14ac:dyDescent="0.2">
      <c r="A25" s="4" t="s">
        <v>28</v>
      </c>
      <c r="B25">
        <v>32</v>
      </c>
    </row>
    <row r="26" spans="1:2" x14ac:dyDescent="0.2">
      <c r="A26" s="4" t="s">
        <v>26</v>
      </c>
      <c r="B26">
        <v>25</v>
      </c>
    </row>
    <row r="27" spans="1:2" x14ac:dyDescent="0.2">
      <c r="A27" s="4" t="s">
        <v>10</v>
      </c>
      <c r="B27">
        <v>35</v>
      </c>
    </row>
    <row r="28" spans="1:2" x14ac:dyDescent="0.2">
      <c r="A28" s="4" t="s">
        <v>24</v>
      </c>
      <c r="B28">
        <v>42</v>
      </c>
    </row>
    <row r="29" spans="1:2" x14ac:dyDescent="0.2">
      <c r="A29" s="4" t="s">
        <v>8</v>
      </c>
      <c r="B29">
        <v>44</v>
      </c>
    </row>
    <row r="30" spans="1:2" x14ac:dyDescent="0.2">
      <c r="A30" s="4" t="s">
        <v>19</v>
      </c>
      <c r="B30">
        <v>38</v>
      </c>
    </row>
    <row r="31" spans="1:2" x14ac:dyDescent="0.2">
      <c r="A31" s="4" t="s">
        <v>14</v>
      </c>
      <c r="B31">
        <v>55</v>
      </c>
    </row>
    <row r="32" spans="1:2" x14ac:dyDescent="0.2">
      <c r="A32" s="4" t="s">
        <v>21</v>
      </c>
      <c r="B32">
        <v>52</v>
      </c>
    </row>
    <row r="33" spans="1:2" x14ac:dyDescent="0.2">
      <c r="A33" s="4" t="s">
        <v>63</v>
      </c>
      <c r="B33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 Value</vt:lpstr>
      <vt:lpstr>PFR Scoring</vt:lpstr>
      <vt:lpstr>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2021-06-06T13:19:21Z</dcterms:created>
  <dcterms:modified xsi:type="dcterms:W3CDTF">2021-06-22T13:55:53Z</dcterms:modified>
</cp:coreProperties>
</file>