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tubergen/projects/psy_recon/results/biomass/"/>
    </mc:Choice>
  </mc:AlternateContent>
  <xr:revisionPtr revIDLastSave="0" documentId="13_ncr:1_{944543F8-AAAA-E944-961C-A421B005B3EE}" xr6:coauthVersionLast="36" xr6:coauthVersionMax="36" xr10:uidLastSave="{00000000-0000-0000-0000-000000000000}"/>
  <bookViews>
    <workbookView xWindow="0" yWindow="0" windowWidth="51200" windowHeight="21600" activeTab="2" xr2:uid="{E6ECDDC7-FBE8-AC46-92B1-8EF81DE4EBA7}"/>
  </bookViews>
  <sheets>
    <sheet name="Sheet1" sheetId="1" r:id="rId1"/>
    <sheet name="Sheet3" sheetId="3" r:id="rId2"/>
    <sheet name="mass balance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C14" i="2"/>
  <c r="C15" i="2"/>
  <c r="C72" i="2"/>
  <c r="C70" i="2"/>
  <c r="C63" i="2"/>
  <c r="C16" i="2"/>
  <c r="C58" i="2"/>
  <c r="C11" i="2"/>
  <c r="C53" i="2"/>
  <c r="C55" i="2"/>
  <c r="C2" i="2"/>
  <c r="C17" i="2"/>
  <c r="C18" i="2"/>
  <c r="C19" i="2"/>
  <c r="C20" i="2"/>
  <c r="C21" i="2"/>
  <c r="C22" i="2"/>
  <c r="C3" i="2"/>
  <c r="C61" i="2"/>
  <c r="C23" i="2"/>
  <c r="C4" i="2"/>
  <c r="C8" i="2"/>
  <c r="C45" i="2"/>
  <c r="C46" i="2"/>
  <c r="C64" i="2"/>
  <c r="C65" i="2"/>
  <c r="C66" i="2"/>
  <c r="C67" i="2"/>
  <c r="C24" i="2"/>
  <c r="C25" i="2"/>
  <c r="C26" i="2"/>
  <c r="C27" i="2"/>
  <c r="C54" i="2"/>
  <c r="C49" i="2"/>
  <c r="C60" i="2"/>
  <c r="C28" i="2"/>
  <c r="C62" i="2"/>
  <c r="C73" i="2"/>
  <c r="C74" i="2"/>
  <c r="C29" i="2"/>
  <c r="C6" i="2"/>
  <c r="C68" i="2"/>
  <c r="C51" i="2"/>
  <c r="C30" i="2"/>
  <c r="C71" i="2"/>
  <c r="C48" i="2"/>
  <c r="C7" i="2"/>
  <c r="C31" i="2"/>
  <c r="C32" i="2"/>
  <c r="C33" i="2"/>
  <c r="C34" i="2"/>
  <c r="C47" i="2"/>
  <c r="C75" i="2"/>
  <c r="C76" i="2"/>
  <c r="C50" i="2"/>
  <c r="C35" i="2"/>
  <c r="C36" i="2"/>
  <c r="C37" i="2"/>
  <c r="C38" i="2"/>
  <c r="C57" i="2"/>
  <c r="C39" i="2"/>
  <c r="C40" i="2"/>
  <c r="C69" i="2"/>
  <c r="C41" i="2"/>
  <c r="C42" i="2"/>
  <c r="C52" i="2"/>
  <c r="C43" i="2"/>
  <c r="C5" i="2"/>
  <c r="C9" i="2"/>
  <c r="C10" i="2"/>
  <c r="C56" i="2"/>
  <c r="C59" i="2"/>
  <c r="C44" i="2"/>
  <c r="C12" i="2"/>
  <c r="P9" i="1" l="1"/>
  <c r="P73" i="1"/>
  <c r="P74" i="1"/>
  <c r="P35" i="1"/>
  <c r="P15" i="1"/>
  <c r="P16" i="1"/>
  <c r="P12" i="1"/>
  <c r="P13" i="1"/>
  <c r="P4" i="1"/>
  <c r="P5" i="1"/>
  <c r="P6" i="1"/>
  <c r="P62" i="1"/>
  <c r="P47" i="1"/>
  <c r="P7" i="1"/>
  <c r="P75" i="1"/>
  <c r="P41" i="1"/>
  <c r="P76" i="1"/>
  <c r="P59" i="1"/>
  <c r="P31" i="1"/>
  <c r="P68" i="1"/>
  <c r="O73" i="1"/>
  <c r="O74" i="1"/>
  <c r="O35" i="1"/>
  <c r="O15" i="1"/>
  <c r="O16" i="1"/>
  <c r="O12" i="1"/>
  <c r="O13" i="1"/>
  <c r="O4" i="1"/>
  <c r="O5" i="1"/>
  <c r="O6" i="1"/>
  <c r="O62" i="1"/>
  <c r="O47" i="1"/>
  <c r="O7" i="1"/>
  <c r="O75" i="1"/>
  <c r="O41" i="1"/>
  <c r="O76" i="1"/>
  <c r="O59" i="1"/>
  <c r="O31" i="1"/>
  <c r="O68" i="1"/>
  <c r="N9" i="1"/>
  <c r="N73" i="1"/>
  <c r="N74" i="1"/>
  <c r="N35" i="1"/>
  <c r="N15" i="1"/>
  <c r="N16" i="1"/>
  <c r="N12" i="1"/>
  <c r="N13" i="1"/>
  <c r="N4" i="1"/>
  <c r="N5" i="1"/>
  <c r="N6" i="1"/>
  <c r="N62" i="1"/>
  <c r="N47" i="1"/>
  <c r="N7" i="1"/>
  <c r="N75" i="1"/>
  <c r="N41" i="1"/>
  <c r="N76" i="1"/>
  <c r="N59" i="1"/>
  <c r="N31" i="1"/>
  <c r="N68" i="1"/>
  <c r="M73" i="1"/>
  <c r="M74" i="1"/>
  <c r="M35" i="1"/>
  <c r="M15" i="1"/>
  <c r="M16" i="1"/>
  <c r="M12" i="1"/>
  <c r="M13" i="1"/>
  <c r="M4" i="1"/>
  <c r="M5" i="1"/>
  <c r="M6" i="1"/>
  <c r="M62" i="1"/>
  <c r="M47" i="1"/>
  <c r="M7" i="1"/>
  <c r="M75" i="1"/>
  <c r="M41" i="1"/>
  <c r="M76" i="1"/>
  <c r="M59" i="1"/>
  <c r="M31" i="1"/>
  <c r="M68" i="1"/>
  <c r="L9" i="1"/>
  <c r="D9" i="1" s="1"/>
  <c r="L73" i="1"/>
  <c r="D73" i="1" s="1"/>
  <c r="L74" i="1"/>
  <c r="D74" i="1" s="1"/>
  <c r="L35" i="1"/>
  <c r="D35" i="1" s="1"/>
  <c r="L15" i="1"/>
  <c r="D15" i="1" s="1"/>
  <c r="L16" i="1"/>
  <c r="D16" i="1" s="1"/>
  <c r="L12" i="1"/>
  <c r="D12" i="1" s="1"/>
  <c r="L13" i="1"/>
  <c r="D13" i="1" s="1"/>
  <c r="L4" i="1"/>
  <c r="D4" i="1" s="1"/>
  <c r="L5" i="1"/>
  <c r="D5" i="1" s="1"/>
  <c r="L6" i="1"/>
  <c r="D6" i="1" s="1"/>
  <c r="L62" i="1"/>
  <c r="D62" i="1" s="1"/>
  <c r="L47" i="1"/>
  <c r="D47" i="1" s="1"/>
  <c r="L7" i="1"/>
  <c r="D7" i="1" s="1"/>
  <c r="L75" i="1"/>
  <c r="D75" i="1" s="1"/>
  <c r="L41" i="1"/>
  <c r="D41" i="1" s="1"/>
  <c r="L76" i="1"/>
  <c r="D76" i="1" s="1"/>
  <c r="L59" i="1"/>
  <c r="D59" i="1" s="1"/>
  <c r="L31" i="1"/>
  <c r="D31" i="1" s="1"/>
  <c r="L68" i="1"/>
  <c r="D68" i="1" s="1"/>
  <c r="O9" i="1"/>
  <c r="M9" i="1"/>
  <c r="P29" i="1"/>
  <c r="O29" i="1"/>
  <c r="N29" i="1"/>
  <c r="M29" i="1"/>
  <c r="L29" i="1"/>
  <c r="D29" i="1" s="1"/>
  <c r="P45" i="1"/>
  <c r="O45" i="1"/>
  <c r="N45" i="1"/>
  <c r="M45" i="1"/>
  <c r="D45" i="1" s="1"/>
  <c r="L45" i="1"/>
  <c r="P72" i="1"/>
  <c r="P34" i="1"/>
  <c r="O72" i="1"/>
  <c r="O34" i="1"/>
  <c r="N72" i="1"/>
  <c r="N34" i="1"/>
  <c r="M72" i="1"/>
  <c r="M34" i="1"/>
  <c r="L72" i="1"/>
  <c r="D72" i="1" s="1"/>
  <c r="L34" i="1"/>
  <c r="D34" i="1" s="1"/>
  <c r="Q71" i="1"/>
  <c r="Q27" i="1"/>
  <c r="P71" i="1"/>
  <c r="P27" i="1"/>
  <c r="O71" i="1"/>
  <c r="O27" i="1"/>
  <c r="N71" i="1"/>
  <c r="N27" i="1"/>
  <c r="M71" i="1"/>
  <c r="M27" i="1"/>
  <c r="L71" i="1"/>
  <c r="D71" i="1" s="1"/>
  <c r="L27" i="1"/>
  <c r="D27" i="1" s="1"/>
  <c r="Q60" i="1"/>
  <c r="P60" i="1"/>
  <c r="O60" i="1"/>
  <c r="N60" i="1"/>
  <c r="M60" i="1"/>
  <c r="L60" i="1"/>
  <c r="D60" i="1" s="1"/>
  <c r="L70" i="1"/>
  <c r="L30" i="1"/>
  <c r="Q30" i="1"/>
  <c r="P30" i="1"/>
  <c r="O30" i="1"/>
  <c r="N30" i="1"/>
  <c r="M30" i="1"/>
  <c r="D30" i="1" s="1"/>
  <c r="Q70" i="1"/>
  <c r="P70" i="1"/>
  <c r="O70" i="1"/>
  <c r="N70" i="1"/>
  <c r="M70" i="1"/>
  <c r="D70" i="1" s="1"/>
  <c r="Q32" i="1"/>
  <c r="P32" i="1"/>
  <c r="O32" i="1"/>
  <c r="N32" i="1"/>
  <c r="M32" i="1"/>
  <c r="D32" i="1" s="1"/>
  <c r="L32" i="1"/>
  <c r="Q58" i="1"/>
  <c r="P58" i="1"/>
  <c r="O58" i="1"/>
  <c r="N58" i="1"/>
  <c r="M58" i="1"/>
  <c r="L58" i="1"/>
  <c r="D58" i="1" s="1"/>
  <c r="D69" i="1"/>
  <c r="Q36" i="1"/>
  <c r="P36" i="1"/>
  <c r="O36" i="1"/>
  <c r="N36" i="1"/>
  <c r="M36" i="1"/>
  <c r="L36" i="1"/>
  <c r="D36" i="1" s="1"/>
  <c r="Q19" i="1"/>
  <c r="P19" i="1"/>
  <c r="O19" i="1"/>
  <c r="N19" i="1"/>
  <c r="M19" i="1"/>
  <c r="D19" i="1" s="1"/>
  <c r="L19" i="1"/>
  <c r="Q14" i="1"/>
  <c r="P14" i="1"/>
  <c r="O14" i="1"/>
  <c r="N14" i="1"/>
  <c r="M14" i="1"/>
  <c r="L14" i="1"/>
  <c r="D14" i="1" s="1"/>
  <c r="Q18" i="1"/>
  <c r="P18" i="1"/>
  <c r="O18" i="1"/>
  <c r="N18" i="1"/>
  <c r="M18" i="1"/>
  <c r="D18" i="1" s="1"/>
  <c r="L18" i="1"/>
  <c r="Q33" i="1"/>
  <c r="P33" i="1"/>
  <c r="O33" i="1"/>
  <c r="N33" i="1"/>
  <c r="M33" i="1"/>
  <c r="L33" i="1"/>
  <c r="D33" i="1" s="1"/>
  <c r="Q37" i="1"/>
  <c r="P37" i="1"/>
  <c r="O37" i="1"/>
  <c r="N37" i="1"/>
  <c r="M37" i="1"/>
  <c r="D37" i="1" s="1"/>
  <c r="L37" i="1"/>
  <c r="D10" i="1"/>
  <c r="Q10" i="1"/>
  <c r="P10" i="1"/>
  <c r="O10" i="1"/>
  <c r="N10" i="1"/>
  <c r="M10" i="1"/>
  <c r="L10" i="1"/>
  <c r="Q11" i="1"/>
  <c r="P11" i="1"/>
  <c r="O11" i="1"/>
  <c r="N11" i="1"/>
  <c r="M11" i="1"/>
  <c r="L11" i="1"/>
  <c r="D11" i="1" s="1"/>
  <c r="Q3" i="1" l="1"/>
  <c r="P3" i="1"/>
  <c r="O3" i="1"/>
  <c r="N3" i="1"/>
  <c r="D3" i="1" s="1"/>
  <c r="M3" i="1"/>
  <c r="L3" i="1"/>
  <c r="D66" i="1"/>
  <c r="D65" i="1"/>
  <c r="D64" i="1"/>
  <c r="Q17" i="1"/>
  <c r="P17" i="1"/>
  <c r="O17" i="1"/>
  <c r="N17" i="1"/>
  <c r="M17" i="1"/>
  <c r="L17" i="1"/>
  <c r="D17" i="1" s="1"/>
  <c r="Q38" i="1"/>
  <c r="P38" i="1"/>
  <c r="O38" i="1"/>
  <c r="N38" i="1"/>
  <c r="M38" i="1"/>
  <c r="L38" i="1"/>
  <c r="D38" i="1" s="1"/>
  <c r="Q43" i="1"/>
  <c r="P43" i="1"/>
  <c r="O43" i="1"/>
  <c r="N43" i="1"/>
  <c r="M43" i="1"/>
  <c r="L43" i="1"/>
  <c r="D43" i="1" s="1"/>
  <c r="Q44" i="1"/>
  <c r="P44" i="1"/>
  <c r="O44" i="1"/>
  <c r="N44" i="1"/>
  <c r="M44" i="1"/>
  <c r="D44" i="1" s="1"/>
  <c r="L44" i="1"/>
  <c r="Q26" i="1"/>
  <c r="P26" i="1"/>
  <c r="O26" i="1"/>
  <c r="N26" i="1"/>
  <c r="M26" i="1"/>
  <c r="L26" i="1"/>
  <c r="D26" i="1" s="1"/>
  <c r="Q23" i="1"/>
  <c r="P23" i="1"/>
  <c r="O23" i="1"/>
  <c r="N23" i="1"/>
  <c r="M23" i="1"/>
  <c r="L23" i="1"/>
  <c r="D23" i="1" s="1"/>
  <c r="Q39" i="1"/>
  <c r="P39" i="1"/>
  <c r="O39" i="1"/>
  <c r="N39" i="1"/>
  <c r="M39" i="1"/>
  <c r="L39" i="1"/>
  <c r="D39" i="1" s="1"/>
  <c r="Q50" i="1"/>
  <c r="P50" i="1"/>
  <c r="O50" i="1"/>
  <c r="N50" i="1"/>
  <c r="M50" i="1"/>
  <c r="D50" i="1" s="1"/>
  <c r="L50" i="1"/>
  <c r="Q28" i="1"/>
  <c r="P28" i="1"/>
  <c r="O28" i="1"/>
  <c r="N28" i="1"/>
  <c r="M28" i="1"/>
  <c r="L28" i="1"/>
  <c r="D28" i="1" s="1"/>
  <c r="Q22" i="1"/>
  <c r="P22" i="1"/>
  <c r="O22" i="1"/>
  <c r="N22" i="1"/>
  <c r="M22" i="1"/>
  <c r="L22" i="1"/>
  <c r="D22" i="1" s="1"/>
  <c r="Q42" i="1"/>
  <c r="P42" i="1"/>
  <c r="O42" i="1"/>
  <c r="N42" i="1"/>
  <c r="M42" i="1"/>
  <c r="L42" i="1"/>
  <c r="D42" i="1" s="1"/>
  <c r="Q46" i="1"/>
  <c r="P46" i="1"/>
  <c r="O46" i="1"/>
  <c r="N46" i="1"/>
  <c r="M46" i="1"/>
  <c r="D46" i="1" s="1"/>
  <c r="L46" i="1"/>
  <c r="Q48" i="1"/>
  <c r="P48" i="1"/>
  <c r="O48" i="1"/>
  <c r="N48" i="1"/>
  <c r="M48" i="1"/>
  <c r="L48" i="1"/>
  <c r="D48" i="1" s="1"/>
  <c r="Q55" i="1"/>
  <c r="P55" i="1"/>
  <c r="O55" i="1"/>
  <c r="N55" i="1"/>
  <c r="M55" i="1"/>
  <c r="L55" i="1"/>
  <c r="D55" i="1" s="1"/>
  <c r="Q53" i="1"/>
  <c r="P53" i="1"/>
  <c r="O53" i="1"/>
  <c r="N53" i="1"/>
  <c r="M53" i="1"/>
  <c r="L53" i="1"/>
  <c r="D53" i="1" s="1"/>
  <c r="Q57" i="1"/>
  <c r="P57" i="1"/>
  <c r="O57" i="1"/>
  <c r="N57" i="1"/>
  <c r="M57" i="1"/>
  <c r="L57" i="1"/>
  <c r="D57" i="1" s="1"/>
  <c r="Q51" i="1"/>
  <c r="P51" i="1"/>
  <c r="O51" i="1"/>
  <c r="N51" i="1"/>
  <c r="M51" i="1"/>
  <c r="L51" i="1"/>
  <c r="Q49" i="1"/>
  <c r="P49" i="1"/>
  <c r="O49" i="1"/>
  <c r="N49" i="1"/>
  <c r="M49" i="1"/>
  <c r="L49" i="1"/>
  <c r="Q24" i="1"/>
  <c r="P24" i="1"/>
  <c r="O24" i="1"/>
  <c r="N24" i="1"/>
  <c r="M24" i="1"/>
  <c r="L24" i="1"/>
  <c r="Q56" i="1"/>
  <c r="P56" i="1"/>
  <c r="O56" i="1"/>
  <c r="N56" i="1"/>
  <c r="M56" i="1"/>
  <c r="L56" i="1"/>
  <c r="Q40" i="1"/>
  <c r="P40" i="1"/>
  <c r="O40" i="1"/>
  <c r="N40" i="1"/>
  <c r="M40" i="1"/>
  <c r="L40" i="1"/>
  <c r="Q54" i="1"/>
  <c r="P54" i="1"/>
  <c r="O54" i="1"/>
  <c r="N54" i="1"/>
  <c r="M54" i="1"/>
  <c r="L54" i="1"/>
  <c r="Q67" i="1"/>
  <c r="Q52" i="1"/>
  <c r="Q2" i="1"/>
  <c r="Q8" i="1"/>
  <c r="Q61" i="1"/>
  <c r="Q25" i="1"/>
  <c r="Q20" i="1"/>
  <c r="Q63" i="1"/>
  <c r="P67" i="1"/>
  <c r="P52" i="1"/>
  <c r="P2" i="1"/>
  <c r="P8" i="1"/>
  <c r="P61" i="1"/>
  <c r="P25" i="1"/>
  <c r="P20" i="1"/>
  <c r="P63" i="1"/>
  <c r="O63" i="1"/>
  <c r="O67" i="1"/>
  <c r="O52" i="1"/>
  <c r="O2" i="1"/>
  <c r="O8" i="1"/>
  <c r="O61" i="1"/>
  <c r="O25" i="1"/>
  <c r="O20" i="1"/>
  <c r="N67" i="1"/>
  <c r="N52" i="1"/>
  <c r="N2" i="1"/>
  <c r="N8" i="1"/>
  <c r="N61" i="1"/>
  <c r="N25" i="1"/>
  <c r="N20" i="1"/>
  <c r="N63" i="1"/>
  <c r="M67" i="1"/>
  <c r="M52" i="1"/>
  <c r="M2" i="1"/>
  <c r="M8" i="1"/>
  <c r="M61" i="1"/>
  <c r="M25" i="1"/>
  <c r="M20" i="1"/>
  <c r="M63" i="1"/>
  <c r="L63" i="1"/>
  <c r="L20" i="1"/>
  <c r="L25" i="1"/>
  <c r="D25" i="1" s="1"/>
  <c r="L61" i="1"/>
  <c r="Q21" i="1"/>
  <c r="P21" i="1"/>
  <c r="O21" i="1"/>
  <c r="N21" i="1"/>
  <c r="D21" i="1" s="1"/>
  <c r="M21" i="1"/>
  <c r="L67" i="1"/>
  <c r="L52" i="1"/>
  <c r="L2" i="1"/>
  <c r="D2" i="1" s="1"/>
  <c r="L8" i="1"/>
  <c r="L21" i="1"/>
  <c r="D56" i="1" l="1"/>
  <c r="D52" i="1"/>
  <c r="D40" i="1"/>
  <c r="D24" i="1"/>
  <c r="D51" i="1"/>
  <c r="D20" i="1"/>
  <c r="D54" i="1"/>
  <c r="D49" i="1"/>
  <c r="D8" i="1"/>
  <c r="D63" i="1"/>
  <c r="D61" i="1"/>
  <c r="D67" i="1"/>
</calcChain>
</file>

<file path=xl/sharedStrings.xml><?xml version="1.0" encoding="utf-8"?>
<sst xmlns="http://schemas.openxmlformats.org/spreadsheetml/2006/main" count="473" uniqueCount="233">
  <si>
    <t>cpd00035_c</t>
  </si>
  <si>
    <t>cpd00051_c</t>
  </si>
  <si>
    <t>cpd00132_c</t>
  </si>
  <si>
    <t>cpd00041_c</t>
  </si>
  <si>
    <t>cpd00084_c</t>
  </si>
  <si>
    <t>cpd00023_c</t>
  </si>
  <si>
    <t>cpd00053_c</t>
  </si>
  <si>
    <t>cpd00033_c</t>
  </si>
  <si>
    <t>cpd00119_c</t>
  </si>
  <si>
    <t>cpd00322_c</t>
  </si>
  <si>
    <t>cpd00107_c</t>
  </si>
  <si>
    <t>cpd00039_c</t>
  </si>
  <si>
    <t>cpd00060_c</t>
  </si>
  <si>
    <t>cpd00066_c</t>
  </si>
  <si>
    <t>cpd00129_c</t>
  </si>
  <si>
    <t>cpd00054_c</t>
  </si>
  <si>
    <t>cpd00161_c</t>
  </si>
  <si>
    <t>cpd00065_c</t>
  </si>
  <si>
    <t>cpd00069_c</t>
  </si>
  <si>
    <t>cpd00156_c</t>
  </si>
  <si>
    <t>cpd00115_c</t>
  </si>
  <si>
    <t>cpd00241_c</t>
  </si>
  <si>
    <t>cpd00356_c</t>
  </si>
  <si>
    <t>cpd00357_c</t>
  </si>
  <si>
    <t>cpd00002_c</t>
  </si>
  <si>
    <t>cpd00052_c</t>
  </si>
  <si>
    <t>cpd00038_c</t>
  </si>
  <si>
    <t>cpd00062_c</t>
  </si>
  <si>
    <t>cpd15432_c</t>
  </si>
  <si>
    <t>cpd00030_c</t>
  </si>
  <si>
    <t>cpd00063_c</t>
  </si>
  <si>
    <t>cpd00099_c</t>
  </si>
  <si>
    <t>cpd00166_c</t>
  </si>
  <si>
    <t>cpd00254_c</t>
  </si>
  <si>
    <t>cpd01997_c</t>
  </si>
  <si>
    <t>cpd03422_c</t>
  </si>
  <si>
    <t>cpd12370_c</t>
  </si>
  <si>
    <t>cpd15352_c</t>
  </si>
  <si>
    <t>cpd00001_c</t>
  </si>
  <si>
    <t>cpd00009_c</t>
  </si>
  <si>
    <t>cpd00010_c</t>
  </si>
  <si>
    <t>cpd00012_c</t>
  </si>
  <si>
    <t>cpd00015_c</t>
  </si>
  <si>
    <t>cpd00016_c</t>
  </si>
  <si>
    <t>cpd00017_c</t>
  </si>
  <si>
    <t>cpd00003_c</t>
  </si>
  <si>
    <t>cpd00006_c</t>
  </si>
  <si>
    <t>cpd00028_c</t>
  </si>
  <si>
    <t>cpd00034_c</t>
  </si>
  <si>
    <t>cpd00008_c</t>
  </si>
  <si>
    <t>cpd00042_c</t>
  </si>
  <si>
    <t>cpd00048_c</t>
  </si>
  <si>
    <t>cpd00056_c</t>
  </si>
  <si>
    <t>cpd00058_c</t>
  </si>
  <si>
    <t>cpd00067_c</t>
  </si>
  <si>
    <t>cpd00087_c</t>
  </si>
  <si>
    <t>cpd00118_c</t>
  </si>
  <si>
    <t>cpd00149_c</t>
  </si>
  <si>
    <t>cpd00201_c</t>
  </si>
  <si>
    <t>cpd00205_c</t>
  </si>
  <si>
    <t>cpd00220_c</t>
  </si>
  <si>
    <t>cpd00264_c</t>
  </si>
  <si>
    <t>cpd00345_c</t>
  </si>
  <si>
    <t>cpd00557_c</t>
  </si>
  <si>
    <t>cpd02229_c</t>
  </si>
  <si>
    <t>cpd10515_c</t>
  </si>
  <si>
    <t>cpd10516_c</t>
  </si>
  <si>
    <t>cpd11493_c</t>
  </si>
  <si>
    <t>met</t>
  </si>
  <si>
    <t>co</t>
  </si>
  <si>
    <t>cpd11416_c</t>
  </si>
  <si>
    <t>cpd15695_c</t>
  </si>
  <si>
    <t>cpd15696_c</t>
  </si>
  <si>
    <t>cpd15722_c</t>
  </si>
  <si>
    <t>cpd15723_c</t>
  </si>
  <si>
    <t>cpd15793_c</t>
  </si>
  <si>
    <t>cpd15794_c</t>
  </si>
  <si>
    <t>cpd15795_c</t>
  </si>
  <si>
    <t>met name</t>
  </si>
  <si>
    <t>mw</t>
  </si>
  <si>
    <t>c</t>
  </si>
  <si>
    <t>h</t>
  </si>
  <si>
    <t>n</t>
  </si>
  <si>
    <t>o</t>
  </si>
  <si>
    <t>Alanine (A)</t>
  </si>
  <si>
    <t>Arginine (R)</t>
  </si>
  <si>
    <t>Asparagine (N)</t>
  </si>
  <si>
    <t>Aspartic acid (D)</t>
  </si>
  <si>
    <t>Cysteine (C)</t>
  </si>
  <si>
    <t>Glutamate (E)</t>
  </si>
  <si>
    <t>Glutamine (Q)</t>
  </si>
  <si>
    <t>Glycine (G)</t>
  </si>
  <si>
    <t>Histidine (H)</t>
  </si>
  <si>
    <t>Isoleucine (I)</t>
  </si>
  <si>
    <t>Leucine (L)</t>
  </si>
  <si>
    <t>Lysine (K)</t>
  </si>
  <si>
    <t>Methionine (M)</t>
  </si>
  <si>
    <t>Phenylalanine (F)</t>
  </si>
  <si>
    <t>Proline (P)</t>
  </si>
  <si>
    <t>Serine (S)</t>
  </si>
  <si>
    <t>Threonine (T)</t>
  </si>
  <si>
    <t>Tryptophan (W)</t>
  </si>
  <si>
    <t>Tyrosine (Y)</t>
  </si>
  <si>
    <t>Valine (V)</t>
  </si>
  <si>
    <t>dATP</t>
  </si>
  <si>
    <t>dGTP</t>
  </si>
  <si>
    <t>dCTP</t>
  </si>
  <si>
    <t>TTP</t>
  </si>
  <si>
    <t>ATP</t>
  </si>
  <si>
    <t>CTP</t>
  </si>
  <si>
    <t>GTP</t>
  </si>
  <si>
    <t>UTP</t>
  </si>
  <si>
    <t>Diisoheptadecanoylphosphatidylethanolamine</t>
  </si>
  <si>
    <t>Dianteisoheptadecanoylphosphatidylethanolamine</t>
  </si>
  <si>
    <t>Diisoheptadecanoylphosphatidylglycerol</t>
  </si>
  <si>
    <t>Dianteisoheptadecanoylphosphatidylglycerol</t>
  </si>
  <si>
    <t>Stearoylcardiolipin (B. subtilis)</t>
  </si>
  <si>
    <t>Isoheptadecanoylcardiolipin (B. subtilis)</t>
  </si>
  <si>
    <t>Anteisoheptadecanoylcardiolipin (B. subtilis)</t>
  </si>
  <si>
    <t>core oligosaccharide lipid A</t>
  </si>
  <si>
    <t>Mn2+</t>
  </si>
  <si>
    <t>Ca2+</t>
  </si>
  <si>
    <t>Cl-</t>
  </si>
  <si>
    <t>Calomide</t>
  </si>
  <si>
    <t>Mg</t>
  </si>
  <si>
    <t>Dimethylbenzimidazole</t>
  </si>
  <si>
    <t>Cobinamide</t>
  </si>
  <si>
    <t>apo-ACP</t>
  </si>
  <si>
    <t>2-Demethylmenaquinone 8</t>
  </si>
  <si>
    <t>H2O</t>
  </si>
  <si>
    <t>Phosphate</t>
  </si>
  <si>
    <t>CoA</t>
  </si>
  <si>
    <t>PPi</t>
  </si>
  <si>
    <t>FAD</t>
  </si>
  <si>
    <t>Pyridoxal phosphate</t>
  </si>
  <si>
    <t>S-Adenosyl-L-methionine</t>
  </si>
  <si>
    <t>NAD</t>
  </si>
  <si>
    <t>NADP</t>
  </si>
  <si>
    <t>Heme</t>
  </si>
  <si>
    <t>Zn2+</t>
  </si>
  <si>
    <t>ADP</t>
  </si>
  <si>
    <t>GSH</t>
  </si>
  <si>
    <t>Sulfate</t>
  </si>
  <si>
    <t>TPP</t>
  </si>
  <si>
    <t>Cu2+</t>
  </si>
  <si>
    <t>H+</t>
  </si>
  <si>
    <t>Tetrahydrofolate</t>
  </si>
  <si>
    <t>Putrescine</t>
  </si>
  <si>
    <t>Co2+</t>
  </si>
  <si>
    <t>10-Formyltetrahydrofolate</t>
  </si>
  <si>
    <t>K+</t>
  </si>
  <si>
    <t>Riboflavin</t>
  </si>
  <si>
    <t>Spermidine</t>
  </si>
  <si>
    <t>5-Methyltetrahydrofolate</t>
  </si>
  <si>
    <t>Siroheme</t>
  </si>
  <si>
    <t>Bactoprenyl diphosphate</t>
  </si>
  <si>
    <t>Fe2+</t>
  </si>
  <si>
    <t>fe3</t>
  </si>
  <si>
    <t>ACP</t>
  </si>
  <si>
    <t>formula</t>
  </si>
  <si>
    <r>
      <t>C</t>
    </r>
    <r>
      <rPr>
        <vertAlign val="subscript"/>
        <sz val="12"/>
        <color theme="1"/>
        <rFont val="Calibri"/>
        <family val="2"/>
        <scheme val="minor"/>
      </rPr>
      <t>10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13</t>
    </r>
    <r>
      <rPr>
        <sz val="12"/>
        <color theme="1"/>
        <rFont val="Calibri"/>
        <family val="2"/>
        <scheme val="minor"/>
      </rPr>
      <t>N</t>
    </r>
    <r>
      <rPr>
        <vertAlign val="subscript"/>
        <sz val="12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2"/>
        <color theme="1"/>
        <rFont val="Calibri"/>
        <family val="2"/>
        <scheme val="minor"/>
      </rPr>
      <t>13</t>
    </r>
    <r>
      <rPr>
        <sz val="12"/>
        <color theme="1"/>
        <rFont val="Calibri"/>
        <family val="2"/>
        <scheme val="minor"/>
      </rPr>
      <t>P</t>
    </r>
    <r>
      <rPr>
        <vertAlign val="subscript"/>
        <sz val="12"/>
        <color theme="1"/>
        <rFont val="Calibri"/>
        <family val="2"/>
        <scheme val="minor"/>
      </rPr>
      <t>3</t>
    </r>
  </si>
  <si>
    <t>p</t>
  </si>
  <si>
    <r>
      <t>C</t>
    </r>
    <r>
      <rPr>
        <vertAlign val="subscript"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9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2"/>
        <color theme="1"/>
        <rFont val="Calibri"/>
        <family val="2"/>
        <scheme val="minor"/>
      </rPr>
      <t>3</t>
    </r>
  </si>
  <si>
    <r>
      <t>C</t>
    </r>
    <r>
      <rPr>
        <vertAlign val="subscript"/>
        <sz val="12"/>
        <color theme="1"/>
        <rFont val="Calibri"/>
        <family val="2"/>
        <scheme val="minor"/>
      </rPr>
      <t>6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13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2"/>
        <color theme="1"/>
        <rFont val="Calibri"/>
        <family val="2"/>
        <scheme val="minor"/>
      </rPr>
      <t>2</t>
    </r>
  </si>
  <si>
    <t xml:space="preserve"> C176H303N2O100P4 </t>
  </si>
  <si>
    <r>
      <t>C</t>
    </r>
    <r>
      <rPr>
        <vertAlign val="subscript"/>
        <sz val="12"/>
        <color theme="1"/>
        <rFont val="Calibri"/>
        <family val="2"/>
        <scheme val="minor"/>
      </rPr>
      <t>55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90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2"/>
        <color theme="1"/>
        <rFont val="Calibri"/>
        <family val="2"/>
        <scheme val="minor"/>
      </rPr>
      <t>7</t>
    </r>
    <r>
      <rPr>
        <sz val="12"/>
        <color theme="1"/>
        <rFont val="Calibri"/>
        <family val="2"/>
        <scheme val="minor"/>
      </rPr>
      <t>P</t>
    </r>
    <r>
      <rPr>
        <vertAlign val="subscript"/>
        <sz val="12"/>
        <color theme="1"/>
        <rFont val="Calibri"/>
        <family val="2"/>
        <scheme val="minor"/>
      </rPr>
      <t>2</t>
    </r>
  </si>
  <si>
    <t>s</t>
  </si>
  <si>
    <r>
      <t>C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7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2"/>
        <color theme="1"/>
        <rFont val="Calibri"/>
        <family val="2"/>
        <scheme val="minor"/>
      </rPr>
      <t>2</t>
    </r>
  </si>
  <si>
    <r>
      <t>C</t>
    </r>
    <r>
      <rPr>
        <vertAlign val="subscript"/>
        <sz val="12"/>
        <color theme="1"/>
        <rFont val="Calibri"/>
        <family val="2"/>
        <scheme val="minor"/>
      </rPr>
      <t>9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13</t>
    </r>
    <r>
      <rPr>
        <sz val="12"/>
        <color theme="1"/>
        <rFont val="Calibri"/>
        <family val="2"/>
        <scheme val="minor"/>
      </rPr>
      <t>N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2"/>
        <color theme="1"/>
        <rFont val="Calibri"/>
        <family val="2"/>
        <scheme val="minor"/>
      </rPr>
      <t>14</t>
    </r>
    <r>
      <rPr>
        <sz val="12"/>
        <color theme="1"/>
        <rFont val="Calibri"/>
        <family val="2"/>
        <scheme val="minor"/>
      </rPr>
      <t>P</t>
    </r>
    <r>
      <rPr>
        <vertAlign val="subscript"/>
        <sz val="12"/>
        <color theme="1"/>
        <rFont val="Calibri"/>
        <family val="2"/>
        <scheme val="minor"/>
      </rPr>
      <t>3</t>
    </r>
  </si>
  <si>
    <r>
      <t>C</t>
    </r>
    <r>
      <rPr>
        <vertAlign val="subscript"/>
        <sz val="12"/>
        <color theme="1"/>
        <rFont val="Calibri"/>
        <family val="2"/>
        <scheme val="minor"/>
      </rPr>
      <t>10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13</t>
    </r>
    <r>
      <rPr>
        <sz val="12"/>
        <color theme="1"/>
        <rFont val="Calibri"/>
        <family val="2"/>
        <scheme val="minor"/>
      </rPr>
      <t>N</t>
    </r>
    <r>
      <rPr>
        <vertAlign val="subscript"/>
        <sz val="12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2"/>
        <color theme="1"/>
        <rFont val="Calibri"/>
        <family val="2"/>
        <scheme val="minor"/>
      </rPr>
      <t>14</t>
    </r>
    <r>
      <rPr>
        <sz val="12"/>
        <color theme="1"/>
        <rFont val="Calibri"/>
        <family val="2"/>
        <scheme val="minor"/>
      </rPr>
      <t>P</t>
    </r>
    <r>
      <rPr>
        <vertAlign val="subscript"/>
        <sz val="12"/>
        <color theme="1"/>
        <rFont val="Calibri"/>
        <family val="2"/>
        <scheme val="minor"/>
      </rPr>
      <t>3</t>
    </r>
  </si>
  <si>
    <r>
      <t>C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2"/>
        <color theme="1"/>
        <rFont val="Calibri"/>
        <family val="2"/>
        <scheme val="minor"/>
      </rPr>
      <t>2</t>
    </r>
  </si>
  <si>
    <r>
      <t>C</t>
    </r>
    <r>
      <rPr>
        <vertAlign val="subscript"/>
        <sz val="12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11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2"/>
        <color theme="1"/>
        <rFont val="Calibri"/>
        <family val="2"/>
        <scheme val="minor"/>
      </rPr>
      <t>2</t>
    </r>
  </si>
  <si>
    <r>
      <t>C</t>
    </r>
    <r>
      <rPr>
        <vertAlign val="subscript"/>
        <sz val="12"/>
        <color theme="1"/>
        <rFont val="Calibri"/>
        <family val="2"/>
        <scheme val="minor"/>
      </rPr>
      <t>6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15</t>
    </r>
    <r>
      <rPr>
        <sz val="12"/>
        <color theme="1"/>
        <rFont val="Calibri"/>
        <family val="2"/>
        <scheme val="minor"/>
      </rPr>
      <t>N</t>
    </r>
    <r>
      <rPr>
        <vertAlign val="subscript"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2"/>
        <color theme="1"/>
        <rFont val="Calibri"/>
        <family val="2"/>
        <scheme val="minor"/>
      </rPr>
      <t>2</t>
    </r>
  </si>
  <si>
    <r>
      <t>C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7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2"/>
        <color theme="1"/>
        <rFont val="Calibri"/>
        <family val="2"/>
        <scheme val="minor"/>
      </rPr>
      <t>3</t>
    </r>
  </si>
  <si>
    <r>
      <t>C</t>
    </r>
    <r>
      <rPr>
        <vertAlign val="subscript"/>
        <sz val="12"/>
        <color theme="1"/>
        <rFont val="Calibri"/>
        <family val="2"/>
        <scheme val="minor"/>
      </rPr>
      <t>9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12</t>
    </r>
    <r>
      <rPr>
        <sz val="12"/>
        <color theme="1"/>
        <rFont val="Calibri"/>
        <family val="2"/>
        <scheme val="minor"/>
      </rPr>
      <t>N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2"/>
        <color theme="1"/>
        <rFont val="Calibri"/>
        <family val="2"/>
        <scheme val="minor"/>
      </rPr>
      <t>15</t>
    </r>
    <r>
      <rPr>
        <sz val="12"/>
        <color theme="1"/>
        <rFont val="Calibri"/>
        <family val="2"/>
        <scheme val="minor"/>
      </rPr>
      <t>P</t>
    </r>
    <r>
      <rPr>
        <vertAlign val="subscript"/>
        <sz val="12"/>
        <color theme="1"/>
        <rFont val="Calibri"/>
        <family val="2"/>
        <scheme val="minor"/>
      </rPr>
      <t>3</t>
    </r>
  </si>
  <si>
    <r>
      <t>C</t>
    </r>
    <r>
      <rPr>
        <vertAlign val="subscript"/>
        <sz val="12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8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2"/>
        <color theme="1"/>
        <rFont val="Calibri"/>
        <family val="2"/>
        <scheme val="minor"/>
      </rPr>
      <t>4</t>
    </r>
  </si>
  <si>
    <r>
      <t>C</t>
    </r>
    <r>
      <rPr>
        <vertAlign val="subscript"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6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2"/>
        <color theme="1"/>
        <rFont val="Calibri"/>
        <family val="2"/>
        <scheme val="minor"/>
      </rPr>
      <t>4</t>
    </r>
  </si>
  <si>
    <r>
      <t>C</t>
    </r>
    <r>
      <rPr>
        <vertAlign val="subscript"/>
        <sz val="12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9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2"/>
        <color theme="1"/>
        <rFont val="Calibri"/>
        <family val="2"/>
        <scheme val="minor"/>
      </rPr>
      <t>2</t>
    </r>
  </si>
  <si>
    <r>
      <t>C</t>
    </r>
    <r>
      <rPr>
        <vertAlign val="subscript"/>
        <sz val="12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10</t>
    </r>
    <r>
      <rPr>
        <sz val="12"/>
        <color theme="1"/>
        <rFont val="Calibri"/>
        <family val="2"/>
        <scheme val="minor"/>
      </rPr>
      <t>N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2"/>
        <color theme="1"/>
        <rFont val="Calibri"/>
        <family val="2"/>
        <scheme val="minor"/>
      </rPr>
      <t>3</t>
    </r>
  </si>
  <si>
    <r>
      <t>C</t>
    </r>
    <r>
      <rPr>
        <vertAlign val="subscript"/>
        <sz val="12"/>
        <color theme="1"/>
        <rFont val="Calibri"/>
        <family val="2"/>
        <scheme val="minor"/>
      </rPr>
      <t>6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15</t>
    </r>
    <r>
      <rPr>
        <sz val="12"/>
        <color theme="1"/>
        <rFont val="Calibri"/>
        <family val="2"/>
        <scheme val="minor"/>
      </rPr>
      <t>N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2"/>
        <color theme="1"/>
        <rFont val="Calibri"/>
        <family val="2"/>
        <scheme val="minor"/>
      </rPr>
      <t>2</t>
    </r>
  </si>
  <si>
    <r>
      <t>C</t>
    </r>
    <r>
      <rPr>
        <vertAlign val="subscript"/>
        <sz val="12"/>
        <color theme="1"/>
        <rFont val="Calibri"/>
        <family val="2"/>
        <scheme val="minor"/>
      </rPr>
      <t>9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11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2"/>
        <color theme="1"/>
        <rFont val="Calibri"/>
        <family val="2"/>
        <scheme val="minor"/>
      </rPr>
      <t>2</t>
    </r>
  </si>
  <si>
    <t>C10H13N5O13P3</t>
  </si>
  <si>
    <r>
      <t>C</t>
    </r>
    <r>
      <rPr>
        <vertAlign val="subscript"/>
        <sz val="12"/>
        <color theme="1"/>
        <rFont val="Calibri"/>
        <family val="2"/>
        <scheme val="minor"/>
      </rPr>
      <t>9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13</t>
    </r>
    <r>
      <rPr>
        <sz val="12"/>
        <color theme="1"/>
        <rFont val="Calibri"/>
        <family val="2"/>
        <scheme val="minor"/>
      </rPr>
      <t>N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2"/>
        <color theme="1"/>
        <rFont val="Calibri"/>
        <family val="2"/>
        <scheme val="minor"/>
      </rPr>
      <t>13</t>
    </r>
    <r>
      <rPr>
        <sz val="12"/>
        <color theme="1"/>
        <rFont val="Calibri"/>
        <family val="2"/>
        <scheme val="minor"/>
      </rPr>
      <t>P</t>
    </r>
    <r>
      <rPr>
        <vertAlign val="subscript"/>
        <sz val="12"/>
        <color theme="1"/>
        <rFont val="Calibri"/>
        <family val="2"/>
        <scheme val="minor"/>
      </rPr>
      <t>3</t>
    </r>
  </si>
  <si>
    <r>
      <t>C</t>
    </r>
    <r>
      <rPr>
        <vertAlign val="subscript"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8</t>
    </r>
    <r>
      <rPr>
        <sz val="12"/>
        <color theme="1"/>
        <rFont val="Calibri"/>
        <family val="2"/>
        <scheme val="minor"/>
      </rPr>
      <t>N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2"/>
        <color theme="1"/>
        <rFont val="Calibri"/>
        <family val="2"/>
        <scheme val="minor"/>
      </rPr>
      <t>3</t>
    </r>
  </si>
  <si>
    <r>
      <t>C</t>
    </r>
    <r>
      <rPr>
        <vertAlign val="subscript"/>
        <sz val="12"/>
        <color theme="1"/>
        <rFont val="Calibri"/>
        <family val="2"/>
        <scheme val="minor"/>
      </rPr>
      <t>9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11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2"/>
        <color theme="1"/>
        <rFont val="Calibri"/>
        <family val="2"/>
        <scheme val="minor"/>
      </rPr>
      <t>3</t>
    </r>
  </si>
  <si>
    <r>
      <t>C</t>
    </r>
    <r>
      <rPr>
        <vertAlign val="subscript"/>
        <sz val="12"/>
        <color theme="1"/>
        <rFont val="Calibri"/>
        <family val="2"/>
        <scheme val="minor"/>
      </rPr>
      <t>10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13</t>
    </r>
    <r>
      <rPr>
        <sz val="12"/>
        <color theme="1"/>
        <rFont val="Calibri"/>
        <family val="2"/>
        <scheme val="minor"/>
      </rPr>
      <t>N</t>
    </r>
    <r>
      <rPr>
        <vertAlign val="subscript"/>
        <sz val="12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2"/>
        <color theme="1"/>
        <rFont val="Calibri"/>
        <family val="2"/>
        <scheme val="minor"/>
      </rPr>
      <t>12</t>
    </r>
    <r>
      <rPr>
        <sz val="12"/>
        <color theme="1"/>
        <rFont val="Calibri"/>
        <family val="2"/>
        <scheme val="minor"/>
      </rPr>
      <t>P</t>
    </r>
    <r>
      <rPr>
        <vertAlign val="subscript"/>
        <sz val="12"/>
        <color theme="1"/>
        <rFont val="Calibri"/>
        <family val="2"/>
        <scheme val="minor"/>
      </rPr>
      <t>3</t>
    </r>
  </si>
  <si>
    <r>
      <t>C</t>
    </r>
    <r>
      <rPr>
        <vertAlign val="subscript"/>
        <sz val="12"/>
        <color theme="1"/>
        <rFont val="Calibri"/>
        <family val="2"/>
        <scheme val="minor"/>
      </rPr>
      <t>10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14</t>
    </r>
    <r>
      <rPr>
        <sz val="12"/>
        <color theme="1"/>
        <rFont val="Calibri"/>
        <family val="2"/>
        <scheme val="minor"/>
      </rPr>
      <t>N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2"/>
        <color theme="1"/>
        <rFont val="Calibri"/>
        <family val="2"/>
        <scheme val="minor"/>
      </rPr>
      <t>14</t>
    </r>
    <r>
      <rPr>
        <sz val="12"/>
        <color theme="1"/>
        <rFont val="Calibri"/>
        <family val="2"/>
        <scheme val="minor"/>
      </rPr>
      <t>P</t>
    </r>
    <r>
      <rPr>
        <vertAlign val="subscript"/>
        <sz val="12"/>
        <color theme="1"/>
        <rFont val="Calibri"/>
        <family val="2"/>
        <scheme val="minor"/>
      </rPr>
      <t>3</t>
    </r>
  </si>
  <si>
    <r>
      <t>C</t>
    </r>
    <r>
      <rPr>
        <vertAlign val="subscript"/>
        <sz val="12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11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S</t>
    </r>
  </si>
  <si>
    <r>
      <t>C</t>
    </r>
    <r>
      <rPr>
        <vertAlign val="subscript"/>
        <sz val="12"/>
        <color theme="1"/>
        <rFont val="Calibri"/>
        <family val="2"/>
        <scheme val="minor"/>
      </rPr>
      <t>6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9</t>
    </r>
    <r>
      <rPr>
        <sz val="12"/>
        <color theme="1"/>
        <rFont val="Calibri"/>
        <family val="2"/>
        <scheme val="minor"/>
      </rPr>
      <t>N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2"/>
        <color theme="1"/>
        <rFont val="Calibri"/>
        <family val="2"/>
        <scheme val="minor"/>
      </rPr>
      <t>2</t>
    </r>
  </si>
  <si>
    <r>
      <t>C</t>
    </r>
    <r>
      <rPr>
        <vertAlign val="subscript"/>
        <sz val="12"/>
        <color theme="1"/>
        <rFont val="Calibri"/>
        <family val="2"/>
        <scheme val="minor"/>
      </rPr>
      <t>11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12</t>
    </r>
    <r>
      <rPr>
        <sz val="12"/>
        <color theme="1"/>
        <rFont val="Calibri"/>
        <family val="2"/>
        <scheme val="minor"/>
      </rPr>
      <t>N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2"/>
        <color theme="1"/>
        <rFont val="Calibri"/>
        <family val="2"/>
        <scheme val="minor"/>
      </rPr>
      <t>2</t>
    </r>
  </si>
  <si>
    <r>
      <t>C</t>
    </r>
    <r>
      <rPr>
        <vertAlign val="subscript"/>
        <sz val="12"/>
        <color theme="1"/>
        <rFont val="Calibri"/>
        <family val="2"/>
        <scheme val="minor"/>
      </rPr>
      <t>50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70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2"/>
        <color theme="1"/>
        <rFont val="Calibri"/>
        <family val="2"/>
        <scheme val="minor"/>
      </rPr>
      <t>2</t>
    </r>
  </si>
  <si>
    <t>Mn</t>
  </si>
  <si>
    <t>Ca</t>
  </si>
  <si>
    <t>Cl</t>
  </si>
  <si>
    <t>Co</t>
  </si>
  <si>
    <r>
      <t>C</t>
    </r>
    <r>
      <rPr>
        <vertAlign val="subscript"/>
        <sz val="12"/>
        <color theme="1"/>
        <rFont val="Calibri"/>
        <family val="2"/>
        <scheme val="minor"/>
      </rPr>
      <t>72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100</t>
    </r>
    <r>
      <rPr>
        <sz val="12"/>
        <color theme="1"/>
        <rFont val="Calibri"/>
        <family val="2"/>
        <scheme val="minor"/>
      </rPr>
      <t>CoN</t>
    </r>
    <r>
      <rPr>
        <vertAlign val="subscript"/>
        <sz val="12"/>
        <color theme="1"/>
        <rFont val="Calibri"/>
        <family val="2"/>
        <scheme val="minor"/>
      </rPr>
      <t>18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2"/>
        <color theme="1"/>
        <rFont val="Calibri"/>
        <family val="2"/>
        <scheme val="minor"/>
      </rPr>
      <t>17</t>
    </r>
    <r>
      <rPr>
        <sz val="12"/>
        <color theme="1"/>
        <rFont val="Calibri"/>
        <family val="2"/>
        <scheme val="minor"/>
      </rPr>
      <t>P</t>
    </r>
  </si>
  <si>
    <t>C21H32N7O16P3S</t>
  </si>
  <si>
    <t>C27H31N9O15P2</t>
  </si>
  <si>
    <t>C8H8NO6P</t>
  </si>
  <si>
    <t>C15H23N6O5S</t>
  </si>
  <si>
    <t>C21H26N7O14P2</t>
  </si>
  <si>
    <t>C21H25N7O17P3</t>
  </si>
  <si>
    <t>C34H30FeN4O4</t>
  </si>
  <si>
    <t>fe</t>
  </si>
  <si>
    <t>C10H16N3O6S</t>
  </si>
  <si>
    <t>O4S</t>
  </si>
  <si>
    <t>C12H17N4O7P2S</t>
  </si>
  <si>
    <t>C19H21N7O6</t>
  </si>
  <si>
    <t>C4H14N2</t>
  </si>
  <si>
    <t>C20H21N7O7</t>
  </si>
  <si>
    <t>C17H20N4O6</t>
  </si>
  <si>
    <t>C7H22N3</t>
  </si>
  <si>
    <t>C20H23N7O6</t>
  </si>
  <si>
    <t>C42H36FeN4O16</t>
  </si>
  <si>
    <t>C11H22N2O7PRS</t>
  </si>
  <si>
    <t>C39H78NO8P</t>
  </si>
  <si>
    <t>C40H78O10P</t>
  </si>
  <si>
    <t>C81H156O17P2</t>
  </si>
  <si>
    <t>C77H148O17P2</t>
  </si>
  <si>
    <t>C3H7NO2S</t>
  </si>
  <si>
    <t>C9H10N2</t>
  </si>
  <si>
    <t>C48H75CoN11O8</t>
  </si>
  <si>
    <t>HO7P2</t>
  </si>
  <si>
    <t>HO4P</t>
  </si>
  <si>
    <t>C10H13N5O10P2</t>
  </si>
  <si>
    <t>coef</t>
  </si>
  <si>
    <t>percent mass</t>
  </si>
  <si>
    <t>Total Protein</t>
  </si>
  <si>
    <t>DNA</t>
  </si>
  <si>
    <t>RNA</t>
  </si>
  <si>
    <t>Lipid</t>
  </si>
  <si>
    <t>L-Threonine</t>
  </si>
  <si>
    <t>mw(g/mmol)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</si>
</sst>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Helvetica Neue"/>
      <family val="2"/>
    </font>
    <font>
      <b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28">
    <xf numFmtId="0" fontId="0" fillId="0" borderId="0" xfId="0"/>
    <xf numFmtId="0" fontId="0" fillId="0" borderId="0" xfId="0" applyBorder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2" fillId="0" borderId="0" xfId="0" applyFont="1"/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5" fillId="3" borderId="0" xfId="1" applyAlignment="1">
      <alignment horizontal="center"/>
    </xf>
    <xf numFmtId="0" fontId="3" fillId="0" borderId="0" xfId="0" applyFont="1" applyBorder="1" applyAlignment="1">
      <alignment horizontal="left"/>
    </xf>
    <xf numFmtId="2" fontId="6" fillId="0" borderId="0" xfId="0" applyNumberFormat="1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3" fillId="0" borderId="0" xfId="0" applyFont="1" applyBorder="1"/>
    <xf numFmtId="2" fontId="3" fillId="0" borderId="0" xfId="0" applyNumberFormat="1" applyFont="1" applyBorder="1"/>
    <xf numFmtId="2" fontId="0" fillId="0" borderId="0" xfId="0" applyNumberFormat="1"/>
    <xf numFmtId="0" fontId="3" fillId="0" borderId="0" xfId="0" applyFont="1"/>
    <xf numFmtId="0" fontId="3" fillId="4" borderId="0" xfId="0" applyFont="1" applyFill="1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5" borderId="0" xfId="0" applyFill="1"/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left"/>
    </xf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F0DB-837C-4A49-90BD-7B778DD24AA0}">
  <dimension ref="A1:V77"/>
  <sheetViews>
    <sheetView workbookViewId="0">
      <selection sqref="A1:A1048576"/>
    </sheetView>
  </sheetViews>
  <sheetFormatPr baseColWidth="10" defaultRowHeight="16" x14ac:dyDescent="0.2"/>
  <cols>
    <col min="1" max="1" width="25.1640625" style="8" customWidth="1"/>
    <col min="5" max="5" width="19.1640625" bestFit="1" customWidth="1"/>
  </cols>
  <sheetData>
    <row r="1" spans="1:22" x14ac:dyDescent="0.2">
      <c r="A1" s="8" t="s">
        <v>78</v>
      </c>
      <c r="B1" t="s">
        <v>68</v>
      </c>
      <c r="C1" t="s">
        <v>69</v>
      </c>
      <c r="D1" t="s">
        <v>79</v>
      </c>
      <c r="E1" t="s">
        <v>159</v>
      </c>
      <c r="F1" t="s">
        <v>80</v>
      </c>
      <c r="G1" t="s">
        <v>81</v>
      </c>
      <c r="H1" t="s">
        <v>82</v>
      </c>
      <c r="I1" t="s">
        <v>83</v>
      </c>
      <c r="J1" t="s">
        <v>161</v>
      </c>
      <c r="K1" t="s">
        <v>166</v>
      </c>
      <c r="L1" t="s">
        <v>80</v>
      </c>
      <c r="M1" t="s">
        <v>81</v>
      </c>
      <c r="N1" t="s">
        <v>82</v>
      </c>
      <c r="O1" t="s">
        <v>83</v>
      </c>
      <c r="P1" t="s">
        <v>161</v>
      </c>
      <c r="Q1" t="s">
        <v>166</v>
      </c>
      <c r="R1" s="10" t="s">
        <v>191</v>
      </c>
      <c r="S1" s="10" t="s">
        <v>192</v>
      </c>
      <c r="T1" s="10" t="s">
        <v>193</v>
      </c>
      <c r="U1" s="10" t="s">
        <v>194</v>
      </c>
      <c r="V1" s="10" t="s">
        <v>124</v>
      </c>
    </row>
    <row r="2" spans="1:22" x14ac:dyDescent="0.2">
      <c r="A2" s="8" t="s">
        <v>119</v>
      </c>
      <c r="B2" t="s">
        <v>28</v>
      </c>
      <c r="C2" s="3">
        <v>-2.5010597710894401E-2</v>
      </c>
      <c r="D2">
        <f>SUM(L2:Q2)</f>
        <v>4171.6899999999996</v>
      </c>
      <c r="E2" t="s">
        <v>164</v>
      </c>
      <c r="F2">
        <v>176</v>
      </c>
      <c r="G2">
        <v>303</v>
      </c>
      <c r="H2">
        <v>2</v>
      </c>
      <c r="I2">
        <v>100</v>
      </c>
      <c r="J2">
        <v>4</v>
      </c>
      <c r="K2">
        <v>0</v>
      </c>
      <c r="L2">
        <f t="shared" ref="L2:L33" si="0">12.01*F2</f>
        <v>2113.7599999999998</v>
      </c>
      <c r="M2">
        <f t="shared" ref="M2:M33" si="1">G2*1.01</f>
        <v>306.03000000000003</v>
      </c>
      <c r="N2">
        <f t="shared" ref="N2:N33" si="2">H2*14.01</f>
        <v>28.02</v>
      </c>
      <c r="O2">
        <f t="shared" ref="O2:O33" si="3">I2*16</f>
        <v>1600</v>
      </c>
      <c r="P2">
        <f t="shared" ref="P2:P33" si="4">J2*30.97</f>
        <v>123.88</v>
      </c>
      <c r="Q2">
        <f>K2*32.06</f>
        <v>0</v>
      </c>
    </row>
    <row r="3" spans="1:22" ht="18" x14ac:dyDescent="0.25">
      <c r="A3" s="8" t="s">
        <v>123</v>
      </c>
      <c r="B3" t="s">
        <v>32</v>
      </c>
      <c r="C3" s="3">
        <v>-3.0964668519253701E-3</v>
      </c>
      <c r="D3">
        <f>SUM(L3:U3)</f>
        <v>1579.8000000000002</v>
      </c>
      <c r="E3" t="s">
        <v>195</v>
      </c>
      <c r="F3">
        <v>72</v>
      </c>
      <c r="G3">
        <v>100</v>
      </c>
      <c r="H3">
        <v>18</v>
      </c>
      <c r="I3">
        <v>17</v>
      </c>
      <c r="J3">
        <v>1</v>
      </c>
      <c r="K3">
        <v>0</v>
      </c>
      <c r="L3">
        <f t="shared" si="0"/>
        <v>864.72</v>
      </c>
      <c r="M3">
        <f t="shared" si="1"/>
        <v>101</v>
      </c>
      <c r="N3">
        <f t="shared" si="2"/>
        <v>252.18</v>
      </c>
      <c r="O3">
        <f t="shared" si="3"/>
        <v>272</v>
      </c>
      <c r="P3">
        <f t="shared" si="4"/>
        <v>30.97</v>
      </c>
      <c r="Q3">
        <f>K3*32.06</f>
        <v>0</v>
      </c>
      <c r="U3">
        <v>58.93</v>
      </c>
    </row>
    <row r="4" spans="1:22" x14ac:dyDescent="0.2">
      <c r="A4" s="8" t="s">
        <v>116</v>
      </c>
      <c r="B4" s="5" t="s">
        <v>75</v>
      </c>
      <c r="C4">
        <v>-2.8000000000000004E-3</v>
      </c>
      <c r="D4">
        <f t="shared" ref="D4:D35" si="5">SUM(L4:Q4)</f>
        <v>1464.31</v>
      </c>
      <c r="E4" t="s">
        <v>217</v>
      </c>
      <c r="F4">
        <v>81</v>
      </c>
      <c r="G4">
        <v>156</v>
      </c>
      <c r="H4">
        <v>0</v>
      </c>
      <c r="I4">
        <v>17</v>
      </c>
      <c r="J4">
        <v>2</v>
      </c>
      <c r="K4">
        <v>0</v>
      </c>
      <c r="L4">
        <f t="shared" si="0"/>
        <v>972.81</v>
      </c>
      <c r="M4">
        <f t="shared" si="1"/>
        <v>157.56</v>
      </c>
      <c r="N4">
        <f t="shared" si="2"/>
        <v>0</v>
      </c>
      <c r="O4">
        <f t="shared" si="3"/>
        <v>272</v>
      </c>
      <c r="P4">
        <f t="shared" si="4"/>
        <v>61.94</v>
      </c>
    </row>
    <row r="5" spans="1:22" x14ac:dyDescent="0.2">
      <c r="A5" s="8" t="s">
        <v>117</v>
      </c>
      <c r="B5" s="5" t="s">
        <v>76</v>
      </c>
      <c r="C5">
        <v>-2.8000000000000004E-3</v>
      </c>
      <c r="D5">
        <f t="shared" si="5"/>
        <v>1408.19</v>
      </c>
      <c r="E5" t="s">
        <v>218</v>
      </c>
      <c r="F5">
        <v>77</v>
      </c>
      <c r="G5">
        <v>148</v>
      </c>
      <c r="H5">
        <v>0</v>
      </c>
      <c r="I5">
        <v>17</v>
      </c>
      <c r="J5">
        <v>2</v>
      </c>
      <c r="K5">
        <v>0</v>
      </c>
      <c r="L5">
        <f t="shared" si="0"/>
        <v>924.77</v>
      </c>
      <c r="M5">
        <f t="shared" si="1"/>
        <v>149.47999999999999</v>
      </c>
      <c r="N5">
        <f t="shared" si="2"/>
        <v>0</v>
      </c>
      <c r="O5">
        <f t="shared" si="3"/>
        <v>272</v>
      </c>
      <c r="P5">
        <f t="shared" si="4"/>
        <v>61.94</v>
      </c>
    </row>
    <row r="6" spans="1:22" x14ac:dyDescent="0.2">
      <c r="A6" s="8" t="s">
        <v>118</v>
      </c>
      <c r="B6" s="5" t="s">
        <v>77</v>
      </c>
      <c r="C6">
        <v>-2.8000000000000004E-3</v>
      </c>
      <c r="D6">
        <f t="shared" si="5"/>
        <v>1408.19</v>
      </c>
      <c r="E6" t="s">
        <v>218</v>
      </c>
      <c r="F6">
        <v>77</v>
      </c>
      <c r="G6">
        <v>148</v>
      </c>
      <c r="H6">
        <v>0</v>
      </c>
      <c r="I6">
        <v>17</v>
      </c>
      <c r="J6">
        <v>2</v>
      </c>
      <c r="K6">
        <v>0</v>
      </c>
      <c r="L6">
        <f t="shared" si="0"/>
        <v>924.77</v>
      </c>
      <c r="M6">
        <f t="shared" si="1"/>
        <v>149.47999999999999</v>
      </c>
      <c r="N6">
        <f t="shared" si="2"/>
        <v>0</v>
      </c>
      <c r="O6">
        <f t="shared" si="3"/>
        <v>272</v>
      </c>
      <c r="P6">
        <f t="shared" si="4"/>
        <v>61.94</v>
      </c>
    </row>
    <row r="7" spans="1:22" x14ac:dyDescent="0.2">
      <c r="A7" s="8" t="s">
        <v>126</v>
      </c>
      <c r="B7" t="s">
        <v>35</v>
      </c>
      <c r="C7" s="3">
        <v>3.0964668519253701E-3</v>
      </c>
      <c r="D7">
        <f t="shared" si="5"/>
        <v>934.34</v>
      </c>
      <c r="E7" t="s">
        <v>221</v>
      </c>
      <c r="F7">
        <v>48</v>
      </c>
      <c r="G7">
        <v>75</v>
      </c>
      <c r="H7">
        <v>11</v>
      </c>
      <c r="I7">
        <v>8</v>
      </c>
      <c r="J7">
        <v>0</v>
      </c>
      <c r="K7">
        <v>0</v>
      </c>
      <c r="L7">
        <f t="shared" si="0"/>
        <v>576.48</v>
      </c>
      <c r="M7">
        <f t="shared" si="1"/>
        <v>75.75</v>
      </c>
      <c r="N7">
        <f t="shared" si="2"/>
        <v>154.10999999999999</v>
      </c>
      <c r="O7">
        <f t="shared" si="3"/>
        <v>128</v>
      </c>
      <c r="P7">
        <f t="shared" si="4"/>
        <v>0</v>
      </c>
    </row>
    <row r="8" spans="1:22" ht="18" x14ac:dyDescent="0.25">
      <c r="A8" s="8" t="s">
        <v>155</v>
      </c>
      <c r="B8" t="s">
        <v>64</v>
      </c>
      <c r="C8" s="3">
        <v>-2.5010597710894401E-2</v>
      </c>
      <c r="D8">
        <f t="shared" si="5"/>
        <v>925.38999999999987</v>
      </c>
      <c r="E8" t="s">
        <v>165</v>
      </c>
      <c r="F8">
        <v>55</v>
      </c>
      <c r="G8">
        <v>90</v>
      </c>
      <c r="H8">
        <v>0</v>
      </c>
      <c r="I8">
        <v>7</v>
      </c>
      <c r="J8">
        <v>2</v>
      </c>
      <c r="K8">
        <v>0</v>
      </c>
      <c r="L8">
        <f t="shared" si="0"/>
        <v>660.55</v>
      </c>
      <c r="M8">
        <f t="shared" si="1"/>
        <v>90.9</v>
      </c>
      <c r="N8">
        <f t="shared" si="2"/>
        <v>0</v>
      </c>
      <c r="O8">
        <f t="shared" si="3"/>
        <v>112</v>
      </c>
      <c r="P8">
        <f t="shared" si="4"/>
        <v>61.94</v>
      </c>
      <c r="Q8">
        <f>K8*32.06</f>
        <v>0</v>
      </c>
    </row>
    <row r="9" spans="1:22" x14ac:dyDescent="0.2">
      <c r="A9" s="8" t="s">
        <v>154</v>
      </c>
      <c r="B9" t="s">
        <v>63</v>
      </c>
      <c r="C9" s="3">
        <v>-3.0964668519253701E-3</v>
      </c>
      <c r="D9">
        <f t="shared" si="5"/>
        <v>852.81999999999994</v>
      </c>
      <c r="E9" t="s">
        <v>213</v>
      </c>
      <c r="F9">
        <v>42</v>
      </c>
      <c r="G9">
        <v>36</v>
      </c>
      <c r="H9">
        <v>4</v>
      </c>
      <c r="I9">
        <v>16</v>
      </c>
      <c r="J9">
        <v>0</v>
      </c>
      <c r="K9">
        <v>0</v>
      </c>
      <c r="L9">
        <f t="shared" si="0"/>
        <v>504.42</v>
      </c>
      <c r="M9">
        <f t="shared" si="1"/>
        <v>36.36</v>
      </c>
      <c r="N9">
        <f t="shared" si="2"/>
        <v>56.04</v>
      </c>
      <c r="O9">
        <f t="shared" si="3"/>
        <v>256</v>
      </c>
      <c r="P9">
        <f t="shared" si="4"/>
        <v>0</v>
      </c>
    </row>
    <row r="10" spans="1:22" x14ac:dyDescent="0.2">
      <c r="A10" s="8" t="s">
        <v>133</v>
      </c>
      <c r="B10" t="s">
        <v>42</v>
      </c>
      <c r="C10" s="3">
        <v>-3.0964668519253701E-3</v>
      </c>
      <c r="D10">
        <f t="shared" si="5"/>
        <v>783.6099999999999</v>
      </c>
      <c r="E10" t="s">
        <v>197</v>
      </c>
      <c r="F10">
        <v>27</v>
      </c>
      <c r="G10">
        <v>31</v>
      </c>
      <c r="H10">
        <v>9</v>
      </c>
      <c r="I10">
        <v>15</v>
      </c>
      <c r="J10">
        <v>2</v>
      </c>
      <c r="K10">
        <v>0</v>
      </c>
      <c r="L10">
        <f t="shared" si="0"/>
        <v>324.27</v>
      </c>
      <c r="M10">
        <f t="shared" si="1"/>
        <v>31.31</v>
      </c>
      <c r="N10">
        <f t="shared" si="2"/>
        <v>126.09</v>
      </c>
      <c r="O10">
        <f t="shared" si="3"/>
        <v>240</v>
      </c>
      <c r="P10">
        <f t="shared" si="4"/>
        <v>61.94</v>
      </c>
      <c r="Q10">
        <f>K10*32.06</f>
        <v>0</v>
      </c>
    </row>
    <row r="11" spans="1:22" x14ac:dyDescent="0.2">
      <c r="A11" s="8" t="s">
        <v>131</v>
      </c>
      <c r="B11" t="s">
        <v>40</v>
      </c>
      <c r="C11" s="3">
        <v>-3.0964668519253701E-3</v>
      </c>
      <c r="D11">
        <f t="shared" si="5"/>
        <v>763.56999999999994</v>
      </c>
      <c r="E11" t="s">
        <v>196</v>
      </c>
      <c r="F11">
        <v>21</v>
      </c>
      <c r="G11">
        <v>32</v>
      </c>
      <c r="H11">
        <v>7</v>
      </c>
      <c r="I11">
        <v>16</v>
      </c>
      <c r="J11">
        <v>3</v>
      </c>
      <c r="K11">
        <v>1</v>
      </c>
      <c r="L11">
        <f t="shared" si="0"/>
        <v>252.21</v>
      </c>
      <c r="M11">
        <f t="shared" si="1"/>
        <v>32.32</v>
      </c>
      <c r="N11">
        <f t="shared" si="2"/>
        <v>98.07</v>
      </c>
      <c r="O11">
        <f t="shared" si="3"/>
        <v>256</v>
      </c>
      <c r="P11">
        <f t="shared" si="4"/>
        <v>92.91</v>
      </c>
      <c r="Q11">
        <f>K11*32.06</f>
        <v>32.06</v>
      </c>
    </row>
    <row r="12" spans="1:22" x14ac:dyDescent="0.2">
      <c r="A12" s="8" t="s">
        <v>114</v>
      </c>
      <c r="B12" s="5" t="s">
        <v>73</v>
      </c>
      <c r="C12">
        <v>-2.8000000000000004E-3</v>
      </c>
      <c r="D12">
        <f t="shared" si="5"/>
        <v>750.15</v>
      </c>
      <c r="E12" t="s">
        <v>216</v>
      </c>
      <c r="F12">
        <v>40</v>
      </c>
      <c r="G12">
        <v>78</v>
      </c>
      <c r="H12">
        <v>0</v>
      </c>
      <c r="I12">
        <v>10</v>
      </c>
      <c r="J12">
        <v>1</v>
      </c>
      <c r="K12">
        <v>0</v>
      </c>
      <c r="L12">
        <f t="shared" si="0"/>
        <v>480.4</v>
      </c>
      <c r="M12">
        <f t="shared" si="1"/>
        <v>78.78</v>
      </c>
      <c r="N12">
        <f t="shared" si="2"/>
        <v>0</v>
      </c>
      <c r="O12">
        <f t="shared" si="3"/>
        <v>160</v>
      </c>
      <c r="P12">
        <f t="shared" si="4"/>
        <v>30.97</v>
      </c>
    </row>
    <row r="13" spans="1:22" x14ac:dyDescent="0.2">
      <c r="A13" s="8" t="s">
        <v>115</v>
      </c>
      <c r="B13" s="5" t="s">
        <v>74</v>
      </c>
      <c r="C13">
        <v>-2.8000000000000004E-3</v>
      </c>
      <c r="D13">
        <f t="shared" si="5"/>
        <v>750.15</v>
      </c>
      <c r="E13" t="s">
        <v>216</v>
      </c>
      <c r="F13">
        <v>40</v>
      </c>
      <c r="G13">
        <v>78</v>
      </c>
      <c r="H13">
        <v>0</v>
      </c>
      <c r="I13">
        <v>10</v>
      </c>
      <c r="J13">
        <v>1</v>
      </c>
      <c r="K13">
        <v>0</v>
      </c>
      <c r="L13">
        <f t="shared" si="0"/>
        <v>480.4</v>
      </c>
      <c r="M13">
        <f t="shared" si="1"/>
        <v>78.78</v>
      </c>
      <c r="N13">
        <f t="shared" si="2"/>
        <v>0</v>
      </c>
      <c r="O13">
        <f t="shared" si="3"/>
        <v>160</v>
      </c>
      <c r="P13">
        <f t="shared" si="4"/>
        <v>30.97</v>
      </c>
    </row>
    <row r="14" spans="1:22" x14ac:dyDescent="0.2">
      <c r="A14" s="8" t="s">
        <v>137</v>
      </c>
      <c r="B14" t="s">
        <v>46</v>
      </c>
      <c r="C14" s="3">
        <v>-3.0964668519253701E-3</v>
      </c>
      <c r="D14">
        <f t="shared" si="5"/>
        <v>740.43999999999994</v>
      </c>
      <c r="E14" t="s">
        <v>201</v>
      </c>
      <c r="F14">
        <v>21</v>
      </c>
      <c r="G14">
        <v>25</v>
      </c>
      <c r="H14">
        <v>7</v>
      </c>
      <c r="I14">
        <v>17</v>
      </c>
      <c r="J14">
        <v>3</v>
      </c>
      <c r="K14">
        <v>0</v>
      </c>
      <c r="L14">
        <f t="shared" si="0"/>
        <v>252.21</v>
      </c>
      <c r="M14">
        <f t="shared" si="1"/>
        <v>25.25</v>
      </c>
      <c r="N14">
        <f t="shared" si="2"/>
        <v>98.07</v>
      </c>
      <c r="O14">
        <f t="shared" si="3"/>
        <v>272</v>
      </c>
      <c r="P14">
        <f t="shared" si="4"/>
        <v>92.91</v>
      </c>
      <c r="Q14">
        <f>K14*32.06</f>
        <v>0</v>
      </c>
    </row>
    <row r="15" spans="1:22" x14ac:dyDescent="0.2">
      <c r="A15" s="7" t="s">
        <v>112</v>
      </c>
      <c r="B15" s="5" t="s">
        <v>71</v>
      </c>
      <c r="C15">
        <v>-2.8000000000000004E-3</v>
      </c>
      <c r="D15">
        <f t="shared" si="5"/>
        <v>720.15</v>
      </c>
      <c r="E15" t="s">
        <v>215</v>
      </c>
      <c r="F15">
        <v>39</v>
      </c>
      <c r="G15">
        <v>78</v>
      </c>
      <c r="H15">
        <v>1</v>
      </c>
      <c r="I15">
        <v>8</v>
      </c>
      <c r="J15">
        <v>1</v>
      </c>
      <c r="K15">
        <v>0</v>
      </c>
      <c r="L15">
        <f t="shared" si="0"/>
        <v>468.39</v>
      </c>
      <c r="M15">
        <f t="shared" si="1"/>
        <v>78.78</v>
      </c>
      <c r="N15">
        <f t="shared" si="2"/>
        <v>14.01</v>
      </c>
      <c r="O15">
        <f t="shared" si="3"/>
        <v>128</v>
      </c>
      <c r="P15">
        <f t="shared" si="4"/>
        <v>30.97</v>
      </c>
    </row>
    <row r="16" spans="1:22" x14ac:dyDescent="0.2">
      <c r="A16" s="7" t="s">
        <v>113</v>
      </c>
      <c r="B16" s="5" t="s">
        <v>72</v>
      </c>
      <c r="C16">
        <v>-2.8000000000000004E-3</v>
      </c>
      <c r="D16">
        <f t="shared" si="5"/>
        <v>720.15</v>
      </c>
      <c r="E16" t="s">
        <v>215</v>
      </c>
      <c r="F16">
        <v>39</v>
      </c>
      <c r="G16">
        <v>78</v>
      </c>
      <c r="H16">
        <v>1</v>
      </c>
      <c r="I16">
        <v>8</v>
      </c>
      <c r="J16">
        <v>1</v>
      </c>
      <c r="K16">
        <v>0</v>
      </c>
      <c r="L16">
        <f t="shared" si="0"/>
        <v>468.39</v>
      </c>
      <c r="M16">
        <f t="shared" si="1"/>
        <v>78.78</v>
      </c>
      <c r="N16">
        <f t="shared" si="2"/>
        <v>14.01</v>
      </c>
      <c r="O16">
        <f t="shared" si="3"/>
        <v>128</v>
      </c>
      <c r="P16">
        <f t="shared" si="4"/>
        <v>30.97</v>
      </c>
    </row>
    <row r="17" spans="1:18" ht="18" x14ac:dyDescent="0.25">
      <c r="A17" s="9" t="s">
        <v>128</v>
      </c>
      <c r="B17" s="2" t="s">
        <v>37</v>
      </c>
      <c r="C17" s="4">
        <v>-3.0964999999999999E-3</v>
      </c>
      <c r="D17">
        <f t="shared" si="5"/>
        <v>703.2</v>
      </c>
      <c r="E17" t="s">
        <v>190</v>
      </c>
      <c r="F17">
        <v>50</v>
      </c>
      <c r="G17">
        <v>70</v>
      </c>
      <c r="H17">
        <v>0</v>
      </c>
      <c r="I17">
        <v>2</v>
      </c>
      <c r="J17">
        <v>0</v>
      </c>
      <c r="K17">
        <v>0</v>
      </c>
      <c r="L17">
        <f t="shared" si="0"/>
        <v>600.5</v>
      </c>
      <c r="M17">
        <f t="shared" si="1"/>
        <v>70.7</v>
      </c>
      <c r="N17">
        <f t="shared" si="2"/>
        <v>0</v>
      </c>
      <c r="O17">
        <f t="shared" si="3"/>
        <v>32</v>
      </c>
      <c r="P17">
        <f t="shared" si="4"/>
        <v>0</v>
      </c>
      <c r="Q17">
        <f t="shared" ref="Q17:Q28" si="6">K17*32.06</f>
        <v>0</v>
      </c>
    </row>
    <row r="18" spans="1:18" x14ac:dyDescent="0.2">
      <c r="A18" s="8" t="s">
        <v>136</v>
      </c>
      <c r="B18" t="s">
        <v>45</v>
      </c>
      <c r="C18" s="3">
        <v>-3.0964668519253701E-3</v>
      </c>
      <c r="D18">
        <f t="shared" si="5"/>
        <v>662.48</v>
      </c>
      <c r="E18" t="s">
        <v>200</v>
      </c>
      <c r="F18">
        <v>21</v>
      </c>
      <c r="G18">
        <v>26</v>
      </c>
      <c r="H18">
        <v>7</v>
      </c>
      <c r="I18">
        <v>14</v>
      </c>
      <c r="J18">
        <v>2</v>
      </c>
      <c r="K18">
        <v>0</v>
      </c>
      <c r="L18">
        <f t="shared" si="0"/>
        <v>252.21</v>
      </c>
      <c r="M18">
        <f t="shared" si="1"/>
        <v>26.26</v>
      </c>
      <c r="N18">
        <f t="shared" si="2"/>
        <v>98.07</v>
      </c>
      <c r="O18">
        <f t="shared" si="3"/>
        <v>224</v>
      </c>
      <c r="P18">
        <f t="shared" si="4"/>
        <v>61.94</v>
      </c>
      <c r="Q18">
        <f t="shared" si="6"/>
        <v>0</v>
      </c>
    </row>
    <row r="19" spans="1:18" x14ac:dyDescent="0.2">
      <c r="A19" s="8" t="s">
        <v>138</v>
      </c>
      <c r="B19" t="s">
        <v>47</v>
      </c>
      <c r="C19" s="3">
        <v>-3.0964668519253701E-3</v>
      </c>
      <c r="D19">
        <f t="shared" si="5"/>
        <v>558.68000000000006</v>
      </c>
      <c r="E19" t="s">
        <v>202</v>
      </c>
      <c r="F19">
        <v>34</v>
      </c>
      <c r="G19">
        <v>30</v>
      </c>
      <c r="H19">
        <v>4</v>
      </c>
      <c r="I19">
        <v>4</v>
      </c>
      <c r="J19">
        <v>0</v>
      </c>
      <c r="K19">
        <v>0</v>
      </c>
      <c r="L19">
        <f t="shared" si="0"/>
        <v>408.34</v>
      </c>
      <c r="M19">
        <f t="shared" si="1"/>
        <v>30.3</v>
      </c>
      <c r="N19">
        <f t="shared" si="2"/>
        <v>56.04</v>
      </c>
      <c r="O19">
        <f t="shared" si="3"/>
        <v>64</v>
      </c>
      <c r="P19">
        <f t="shared" si="4"/>
        <v>0</v>
      </c>
      <c r="Q19">
        <f t="shared" si="6"/>
        <v>0</v>
      </c>
      <c r="R19" t="s">
        <v>203</v>
      </c>
    </row>
    <row r="20" spans="1:18" ht="18" x14ac:dyDescent="0.25">
      <c r="A20" s="8" t="s">
        <v>110</v>
      </c>
      <c r="B20" t="s">
        <v>26</v>
      </c>
      <c r="C20">
        <v>-1.912499883496678E-2</v>
      </c>
      <c r="D20">
        <f t="shared" si="5"/>
        <v>520.18999999999994</v>
      </c>
      <c r="E20" t="s">
        <v>169</v>
      </c>
      <c r="F20">
        <v>10</v>
      </c>
      <c r="G20">
        <v>13</v>
      </c>
      <c r="H20">
        <v>5</v>
      </c>
      <c r="I20">
        <v>14</v>
      </c>
      <c r="J20">
        <v>3</v>
      </c>
      <c r="K20">
        <v>0</v>
      </c>
      <c r="L20">
        <f t="shared" si="0"/>
        <v>120.1</v>
      </c>
      <c r="M20">
        <f t="shared" si="1"/>
        <v>13.13</v>
      </c>
      <c r="N20">
        <f t="shared" si="2"/>
        <v>70.05</v>
      </c>
      <c r="O20">
        <f t="shared" si="3"/>
        <v>224</v>
      </c>
      <c r="P20">
        <f t="shared" si="4"/>
        <v>92.91</v>
      </c>
      <c r="Q20">
        <f t="shared" si="6"/>
        <v>0</v>
      </c>
    </row>
    <row r="21" spans="1:18" ht="18" x14ac:dyDescent="0.25">
      <c r="A21" s="8" t="s">
        <v>108</v>
      </c>
      <c r="B21" t="s">
        <v>24</v>
      </c>
      <c r="C21">
        <v>-40.013120180479923</v>
      </c>
      <c r="D21">
        <f t="shared" si="5"/>
        <v>504.18999999999994</v>
      </c>
      <c r="E21" t="s">
        <v>160</v>
      </c>
      <c r="F21">
        <v>10</v>
      </c>
      <c r="G21">
        <v>13</v>
      </c>
      <c r="H21">
        <v>5</v>
      </c>
      <c r="I21">
        <v>13</v>
      </c>
      <c r="J21">
        <v>3</v>
      </c>
      <c r="K21">
        <v>0</v>
      </c>
      <c r="L21">
        <f t="shared" si="0"/>
        <v>120.1</v>
      </c>
      <c r="M21">
        <f t="shared" si="1"/>
        <v>13.13</v>
      </c>
      <c r="N21">
        <f t="shared" si="2"/>
        <v>70.05</v>
      </c>
      <c r="O21">
        <f t="shared" si="3"/>
        <v>208</v>
      </c>
      <c r="P21">
        <f t="shared" si="4"/>
        <v>92.91</v>
      </c>
      <c r="Q21">
        <f t="shared" si="6"/>
        <v>0</v>
      </c>
    </row>
    <row r="22" spans="1:18" x14ac:dyDescent="0.2">
      <c r="A22" s="8" t="s">
        <v>105</v>
      </c>
      <c r="B22" t="s">
        <v>21</v>
      </c>
      <c r="C22">
        <v>-7.9078608654101473E-3</v>
      </c>
      <c r="D22">
        <f t="shared" si="5"/>
        <v>504.18999999999994</v>
      </c>
      <c r="E22" t="s">
        <v>181</v>
      </c>
      <c r="F22">
        <v>10</v>
      </c>
      <c r="G22">
        <v>13</v>
      </c>
      <c r="H22">
        <v>5</v>
      </c>
      <c r="I22">
        <v>13</v>
      </c>
      <c r="J22">
        <v>3</v>
      </c>
      <c r="K22">
        <v>0</v>
      </c>
      <c r="L22">
        <f t="shared" si="0"/>
        <v>120.1</v>
      </c>
      <c r="M22">
        <f t="shared" si="1"/>
        <v>13.13</v>
      </c>
      <c r="N22">
        <f t="shared" si="2"/>
        <v>70.05</v>
      </c>
      <c r="O22">
        <f t="shared" si="3"/>
        <v>208</v>
      </c>
      <c r="P22">
        <f t="shared" si="4"/>
        <v>92.91</v>
      </c>
      <c r="Q22">
        <f t="shared" si="6"/>
        <v>0</v>
      </c>
    </row>
    <row r="23" spans="1:18" ht="18" x14ac:dyDescent="0.25">
      <c r="A23" s="8" t="s">
        <v>104</v>
      </c>
      <c r="B23" t="s">
        <v>20</v>
      </c>
      <c r="C23">
        <v>-5.6469229285736489E-3</v>
      </c>
      <c r="D23">
        <f t="shared" si="5"/>
        <v>488.18999999999994</v>
      </c>
      <c r="E23" t="s">
        <v>185</v>
      </c>
      <c r="F23">
        <v>10</v>
      </c>
      <c r="G23">
        <v>13</v>
      </c>
      <c r="H23">
        <v>5</v>
      </c>
      <c r="I23">
        <v>12</v>
      </c>
      <c r="J23">
        <v>3</v>
      </c>
      <c r="K23">
        <v>0</v>
      </c>
      <c r="L23">
        <f t="shared" si="0"/>
        <v>120.1</v>
      </c>
      <c r="M23">
        <f t="shared" si="1"/>
        <v>13.13</v>
      </c>
      <c r="N23">
        <f t="shared" si="2"/>
        <v>70.05</v>
      </c>
      <c r="O23">
        <f t="shared" si="3"/>
        <v>192</v>
      </c>
      <c r="P23">
        <f t="shared" si="4"/>
        <v>92.91</v>
      </c>
      <c r="Q23">
        <f t="shared" si="6"/>
        <v>0</v>
      </c>
    </row>
    <row r="24" spans="1:18" ht="18" x14ac:dyDescent="0.25">
      <c r="A24" s="8" t="s">
        <v>111</v>
      </c>
      <c r="B24" t="s">
        <v>27</v>
      </c>
      <c r="C24">
        <v>-1.3120180479921162E-2</v>
      </c>
      <c r="D24">
        <f t="shared" si="5"/>
        <v>481.14</v>
      </c>
      <c r="E24" t="s">
        <v>174</v>
      </c>
      <c r="F24">
        <v>9</v>
      </c>
      <c r="G24">
        <v>12</v>
      </c>
      <c r="H24">
        <v>2</v>
      </c>
      <c r="I24">
        <v>15</v>
      </c>
      <c r="J24">
        <v>3</v>
      </c>
      <c r="K24">
        <v>0</v>
      </c>
      <c r="L24">
        <f t="shared" si="0"/>
        <v>108.09</v>
      </c>
      <c r="M24">
        <f t="shared" si="1"/>
        <v>12.120000000000001</v>
      </c>
      <c r="N24">
        <f t="shared" si="2"/>
        <v>28.02</v>
      </c>
      <c r="O24">
        <f t="shared" si="3"/>
        <v>240</v>
      </c>
      <c r="P24">
        <f t="shared" si="4"/>
        <v>92.91</v>
      </c>
      <c r="Q24">
        <f t="shared" si="6"/>
        <v>0</v>
      </c>
    </row>
    <row r="25" spans="1:18" ht="18" x14ac:dyDescent="0.25">
      <c r="A25" s="8" t="s">
        <v>109</v>
      </c>
      <c r="B25" t="s">
        <v>25</v>
      </c>
      <c r="C25">
        <v>-1.912499883496678E-2</v>
      </c>
      <c r="D25">
        <f t="shared" si="5"/>
        <v>480.15999999999997</v>
      </c>
      <c r="E25" t="s">
        <v>168</v>
      </c>
      <c r="F25">
        <v>9</v>
      </c>
      <c r="G25">
        <v>13</v>
      </c>
      <c r="H25">
        <v>3</v>
      </c>
      <c r="I25">
        <v>14</v>
      </c>
      <c r="J25">
        <v>3</v>
      </c>
      <c r="K25">
        <v>0</v>
      </c>
      <c r="L25">
        <f t="shared" si="0"/>
        <v>108.09</v>
      </c>
      <c r="M25">
        <f t="shared" si="1"/>
        <v>13.13</v>
      </c>
      <c r="N25">
        <f t="shared" si="2"/>
        <v>42.03</v>
      </c>
      <c r="O25">
        <f t="shared" si="3"/>
        <v>224</v>
      </c>
      <c r="P25">
        <f t="shared" si="4"/>
        <v>92.91</v>
      </c>
      <c r="Q25">
        <f t="shared" si="6"/>
        <v>0</v>
      </c>
    </row>
    <row r="26" spans="1:18" ht="18" x14ac:dyDescent="0.25">
      <c r="A26" s="8" t="s">
        <v>107</v>
      </c>
      <c r="B26" t="s">
        <v>23</v>
      </c>
      <c r="C26">
        <v>-5.6469229285736489E-3</v>
      </c>
      <c r="D26">
        <f t="shared" si="5"/>
        <v>479.16999999999996</v>
      </c>
      <c r="E26" t="s">
        <v>186</v>
      </c>
      <c r="F26">
        <v>10</v>
      </c>
      <c r="G26">
        <v>14</v>
      </c>
      <c r="H26">
        <v>2</v>
      </c>
      <c r="I26">
        <v>14</v>
      </c>
      <c r="J26">
        <v>3</v>
      </c>
      <c r="K26">
        <v>0</v>
      </c>
      <c r="L26">
        <f t="shared" si="0"/>
        <v>120.1</v>
      </c>
      <c r="M26">
        <f t="shared" si="1"/>
        <v>14.14</v>
      </c>
      <c r="N26">
        <f t="shared" si="2"/>
        <v>28.02</v>
      </c>
      <c r="O26">
        <f t="shared" si="3"/>
        <v>224</v>
      </c>
      <c r="P26">
        <f t="shared" si="4"/>
        <v>92.91</v>
      </c>
      <c r="Q26">
        <f t="shared" si="6"/>
        <v>0</v>
      </c>
    </row>
    <row r="27" spans="1:18" x14ac:dyDescent="0.2">
      <c r="A27" s="8" t="s">
        <v>149</v>
      </c>
      <c r="B27" t="s">
        <v>58</v>
      </c>
      <c r="C27" s="3">
        <v>-3.0964668519253701E-3</v>
      </c>
      <c r="D27">
        <f t="shared" si="5"/>
        <v>471.47999999999996</v>
      </c>
      <c r="E27" t="s">
        <v>209</v>
      </c>
      <c r="F27">
        <v>20</v>
      </c>
      <c r="G27">
        <v>21</v>
      </c>
      <c r="H27">
        <v>7</v>
      </c>
      <c r="I27">
        <v>7</v>
      </c>
      <c r="J27">
        <v>0</v>
      </c>
      <c r="K27">
        <v>0</v>
      </c>
      <c r="L27">
        <f t="shared" si="0"/>
        <v>240.2</v>
      </c>
      <c r="M27">
        <f t="shared" si="1"/>
        <v>21.21</v>
      </c>
      <c r="N27">
        <f t="shared" si="2"/>
        <v>98.07</v>
      </c>
      <c r="O27">
        <f t="shared" si="3"/>
        <v>112</v>
      </c>
      <c r="P27">
        <f t="shared" si="4"/>
        <v>0</v>
      </c>
      <c r="Q27">
        <f t="shared" si="6"/>
        <v>0</v>
      </c>
    </row>
    <row r="28" spans="1:18" ht="18" x14ac:dyDescent="0.25">
      <c r="A28" s="8" t="s">
        <v>106</v>
      </c>
      <c r="B28" t="s">
        <v>22</v>
      </c>
      <c r="C28">
        <v>-7.9078608654101473E-3</v>
      </c>
      <c r="D28">
        <f t="shared" si="5"/>
        <v>464.15999999999997</v>
      </c>
      <c r="E28" t="s">
        <v>182</v>
      </c>
      <c r="F28">
        <v>9</v>
      </c>
      <c r="G28">
        <v>13</v>
      </c>
      <c r="H28">
        <v>3</v>
      </c>
      <c r="I28">
        <v>13</v>
      </c>
      <c r="J28">
        <v>3</v>
      </c>
      <c r="K28">
        <v>0</v>
      </c>
      <c r="L28">
        <f t="shared" si="0"/>
        <v>108.09</v>
      </c>
      <c r="M28">
        <f t="shared" si="1"/>
        <v>13.13</v>
      </c>
      <c r="N28">
        <f t="shared" si="2"/>
        <v>42.03</v>
      </c>
      <c r="O28">
        <f t="shared" si="3"/>
        <v>208</v>
      </c>
      <c r="P28">
        <f t="shared" si="4"/>
        <v>92.91</v>
      </c>
      <c r="Q28">
        <f t="shared" si="6"/>
        <v>0</v>
      </c>
    </row>
    <row r="29" spans="1:18" x14ac:dyDescent="0.2">
      <c r="A29" s="8" t="s">
        <v>153</v>
      </c>
      <c r="B29" t="s">
        <v>62</v>
      </c>
      <c r="C29" s="3">
        <v>-3.0964668519253701E-3</v>
      </c>
      <c r="D29">
        <f t="shared" si="5"/>
        <v>457.5</v>
      </c>
      <c r="E29" t="s">
        <v>212</v>
      </c>
      <c r="F29">
        <v>20</v>
      </c>
      <c r="G29">
        <v>23</v>
      </c>
      <c r="H29">
        <v>7</v>
      </c>
      <c r="I29">
        <v>6</v>
      </c>
      <c r="J29">
        <v>0</v>
      </c>
      <c r="K29">
        <v>0</v>
      </c>
      <c r="L29">
        <f t="shared" si="0"/>
        <v>240.2</v>
      </c>
      <c r="M29">
        <f t="shared" si="1"/>
        <v>23.23</v>
      </c>
      <c r="N29">
        <f t="shared" si="2"/>
        <v>98.07</v>
      </c>
      <c r="O29">
        <f t="shared" si="3"/>
        <v>96</v>
      </c>
      <c r="P29">
        <f t="shared" si="4"/>
        <v>0</v>
      </c>
    </row>
    <row r="30" spans="1:18" x14ac:dyDescent="0.2">
      <c r="A30" s="8" t="s">
        <v>146</v>
      </c>
      <c r="B30" t="s">
        <v>55</v>
      </c>
      <c r="C30" s="3">
        <v>-3.0964668519253701E-3</v>
      </c>
      <c r="D30">
        <f t="shared" si="5"/>
        <v>443.47</v>
      </c>
      <c r="E30" t="s">
        <v>207</v>
      </c>
      <c r="F30">
        <v>19</v>
      </c>
      <c r="G30">
        <v>21</v>
      </c>
      <c r="H30">
        <v>7</v>
      </c>
      <c r="I30">
        <v>6</v>
      </c>
      <c r="J30">
        <v>0</v>
      </c>
      <c r="K30">
        <v>0</v>
      </c>
      <c r="L30">
        <f t="shared" si="0"/>
        <v>228.19</v>
      </c>
      <c r="M30">
        <f t="shared" si="1"/>
        <v>21.21</v>
      </c>
      <c r="N30">
        <f t="shared" si="2"/>
        <v>98.07</v>
      </c>
      <c r="O30">
        <f t="shared" si="3"/>
        <v>96</v>
      </c>
      <c r="P30">
        <f t="shared" si="4"/>
        <v>0</v>
      </c>
      <c r="Q30">
        <f>K30*32.06</f>
        <v>0</v>
      </c>
    </row>
    <row r="31" spans="1:18" x14ac:dyDescent="0.2">
      <c r="A31" s="8" t="s">
        <v>140</v>
      </c>
      <c r="B31" t="s">
        <v>49</v>
      </c>
      <c r="C31" s="3">
        <v>40</v>
      </c>
      <c r="D31">
        <f t="shared" si="5"/>
        <v>425.21999999999997</v>
      </c>
      <c r="E31" t="s">
        <v>224</v>
      </c>
      <c r="F31">
        <v>10</v>
      </c>
      <c r="G31">
        <v>13</v>
      </c>
      <c r="H31">
        <v>5</v>
      </c>
      <c r="I31">
        <v>10</v>
      </c>
      <c r="J31">
        <v>2</v>
      </c>
      <c r="K31">
        <v>0</v>
      </c>
      <c r="L31">
        <f t="shared" si="0"/>
        <v>120.1</v>
      </c>
      <c r="M31">
        <f t="shared" si="1"/>
        <v>13.13</v>
      </c>
      <c r="N31">
        <f t="shared" si="2"/>
        <v>70.05</v>
      </c>
      <c r="O31">
        <f t="shared" si="3"/>
        <v>160</v>
      </c>
      <c r="P31">
        <f t="shared" si="4"/>
        <v>61.94</v>
      </c>
    </row>
    <row r="32" spans="1:18" x14ac:dyDescent="0.2">
      <c r="A32" s="8" t="s">
        <v>143</v>
      </c>
      <c r="B32" t="s">
        <v>52</v>
      </c>
      <c r="C32" s="3">
        <v>-3.0964668519253701E-3</v>
      </c>
      <c r="D32">
        <f t="shared" si="5"/>
        <v>423.33000000000004</v>
      </c>
      <c r="E32" t="s">
        <v>206</v>
      </c>
      <c r="F32">
        <v>12</v>
      </c>
      <c r="G32">
        <v>17</v>
      </c>
      <c r="H32">
        <v>4</v>
      </c>
      <c r="I32">
        <v>7</v>
      </c>
      <c r="J32">
        <v>2</v>
      </c>
      <c r="K32">
        <v>1</v>
      </c>
      <c r="L32">
        <f t="shared" si="0"/>
        <v>144.12</v>
      </c>
      <c r="M32">
        <f t="shared" si="1"/>
        <v>17.170000000000002</v>
      </c>
      <c r="N32">
        <f t="shared" si="2"/>
        <v>56.04</v>
      </c>
      <c r="O32">
        <f t="shared" si="3"/>
        <v>112</v>
      </c>
      <c r="P32">
        <f t="shared" si="4"/>
        <v>61.94</v>
      </c>
      <c r="Q32">
        <f>K32*32.06</f>
        <v>32.06</v>
      </c>
    </row>
    <row r="33" spans="1:22" s="11" customFormat="1" x14ac:dyDescent="0.2">
      <c r="A33" s="8" t="s">
        <v>135</v>
      </c>
      <c r="B33" t="s">
        <v>44</v>
      </c>
      <c r="C33" s="3">
        <v>-3.0964668519253701E-3</v>
      </c>
      <c r="D33">
        <f t="shared" si="5"/>
        <v>399.5</v>
      </c>
      <c r="E33" t="s">
        <v>199</v>
      </c>
      <c r="F33">
        <v>15</v>
      </c>
      <c r="G33">
        <v>23</v>
      </c>
      <c r="H33">
        <v>6</v>
      </c>
      <c r="I33">
        <v>5</v>
      </c>
      <c r="J33">
        <v>0</v>
      </c>
      <c r="K33">
        <v>1</v>
      </c>
      <c r="L33">
        <f t="shared" si="0"/>
        <v>180.15</v>
      </c>
      <c r="M33">
        <f t="shared" si="1"/>
        <v>23.23</v>
      </c>
      <c r="N33">
        <f t="shared" si="2"/>
        <v>84.06</v>
      </c>
      <c r="O33">
        <f t="shared" si="3"/>
        <v>80</v>
      </c>
      <c r="P33">
        <f t="shared" si="4"/>
        <v>0</v>
      </c>
      <c r="Q33">
        <f>K33*32.06</f>
        <v>32.06</v>
      </c>
      <c r="R33"/>
      <c r="S33"/>
      <c r="T33"/>
      <c r="U33"/>
      <c r="V33"/>
    </row>
    <row r="34" spans="1:22" s="11" customFormat="1" x14ac:dyDescent="0.2">
      <c r="A34" s="8" t="s">
        <v>151</v>
      </c>
      <c r="B34" t="s">
        <v>60</v>
      </c>
      <c r="C34" s="3">
        <v>-3.0964668519253701E-3</v>
      </c>
      <c r="D34">
        <f t="shared" si="5"/>
        <v>376.40999999999997</v>
      </c>
      <c r="E34" t="s">
        <v>210</v>
      </c>
      <c r="F34">
        <v>17</v>
      </c>
      <c r="G34">
        <v>20</v>
      </c>
      <c r="H34">
        <v>4</v>
      </c>
      <c r="I34">
        <v>6</v>
      </c>
      <c r="J34">
        <v>0</v>
      </c>
      <c r="K34">
        <v>0</v>
      </c>
      <c r="L34">
        <f t="shared" ref="L34:L63" si="7">12.01*F34</f>
        <v>204.17</v>
      </c>
      <c r="M34">
        <f t="shared" ref="M34:M63" si="8">G34*1.01</f>
        <v>20.2</v>
      </c>
      <c r="N34">
        <f t="shared" ref="N34:N63" si="9">H34*14.01</f>
        <v>56.04</v>
      </c>
      <c r="O34">
        <f t="shared" ref="O34:O63" si="10">I34*16</f>
        <v>96</v>
      </c>
      <c r="P34">
        <f t="shared" ref="P34:P63" si="11">J34*30.97</f>
        <v>0</v>
      </c>
      <c r="Q34"/>
      <c r="R34"/>
      <c r="S34"/>
      <c r="T34"/>
      <c r="U34"/>
      <c r="V34"/>
    </row>
    <row r="35" spans="1:22" s="11" customFormat="1" x14ac:dyDescent="0.2">
      <c r="A35" s="8" t="s">
        <v>158</v>
      </c>
      <c r="B35" t="s">
        <v>67</v>
      </c>
      <c r="C35" s="3">
        <v>-3.0964668519253701E-3</v>
      </c>
      <c r="D35">
        <f t="shared" si="5"/>
        <v>325.32000000000005</v>
      </c>
      <c r="E35" t="s">
        <v>214</v>
      </c>
      <c r="F35">
        <v>11</v>
      </c>
      <c r="G35">
        <v>22</v>
      </c>
      <c r="H35">
        <v>2</v>
      </c>
      <c r="I35">
        <v>7</v>
      </c>
      <c r="J35">
        <v>1</v>
      </c>
      <c r="K35">
        <v>1</v>
      </c>
      <c r="L35">
        <f t="shared" si="7"/>
        <v>132.10999999999999</v>
      </c>
      <c r="M35">
        <f t="shared" si="8"/>
        <v>22.22</v>
      </c>
      <c r="N35">
        <f t="shared" si="9"/>
        <v>28.02</v>
      </c>
      <c r="O35">
        <f t="shared" si="10"/>
        <v>112</v>
      </c>
      <c r="P35">
        <f t="shared" si="11"/>
        <v>30.97</v>
      </c>
      <c r="Q35"/>
      <c r="R35"/>
      <c r="S35"/>
      <c r="T35"/>
      <c r="U35"/>
      <c r="V35"/>
    </row>
    <row r="36" spans="1:22" x14ac:dyDescent="0.2">
      <c r="A36" s="8" t="s">
        <v>141</v>
      </c>
      <c r="B36" t="s">
        <v>50</v>
      </c>
      <c r="C36" s="3">
        <v>-3.0964668519253701E-3</v>
      </c>
      <c r="D36">
        <f t="shared" ref="D36:D63" si="12">SUM(L36:Q36)</f>
        <v>306.34999999999997</v>
      </c>
      <c r="E36" t="s">
        <v>204</v>
      </c>
      <c r="F36">
        <v>10</v>
      </c>
      <c r="G36">
        <v>16</v>
      </c>
      <c r="H36">
        <v>3</v>
      </c>
      <c r="I36">
        <v>6</v>
      </c>
      <c r="J36">
        <v>0</v>
      </c>
      <c r="K36">
        <v>1</v>
      </c>
      <c r="L36">
        <f t="shared" si="7"/>
        <v>120.1</v>
      </c>
      <c r="M36">
        <f t="shared" si="8"/>
        <v>16.16</v>
      </c>
      <c r="N36">
        <f t="shared" si="9"/>
        <v>42.03</v>
      </c>
      <c r="O36">
        <f t="shared" si="10"/>
        <v>96</v>
      </c>
      <c r="P36">
        <f t="shared" si="11"/>
        <v>0</v>
      </c>
      <c r="Q36">
        <f>K36*32.06</f>
        <v>32.06</v>
      </c>
    </row>
    <row r="37" spans="1:22" x14ac:dyDescent="0.2">
      <c r="A37" s="8" t="s">
        <v>134</v>
      </c>
      <c r="B37" t="s">
        <v>43</v>
      </c>
      <c r="C37" s="3">
        <v>-3.0964668519253701E-3</v>
      </c>
      <c r="D37">
        <f t="shared" si="12"/>
        <v>245.14000000000001</v>
      </c>
      <c r="E37" t="s">
        <v>198</v>
      </c>
      <c r="F37">
        <v>8</v>
      </c>
      <c r="G37">
        <v>8</v>
      </c>
      <c r="H37">
        <v>1</v>
      </c>
      <c r="I37">
        <v>6</v>
      </c>
      <c r="J37">
        <v>1</v>
      </c>
      <c r="K37">
        <v>0</v>
      </c>
      <c r="L37">
        <f t="shared" si="7"/>
        <v>96.08</v>
      </c>
      <c r="M37">
        <f t="shared" si="8"/>
        <v>8.08</v>
      </c>
      <c r="N37">
        <f t="shared" si="9"/>
        <v>14.01</v>
      </c>
      <c r="O37">
        <f t="shared" si="10"/>
        <v>96</v>
      </c>
      <c r="P37">
        <f t="shared" si="11"/>
        <v>30.97</v>
      </c>
      <c r="Q37">
        <f>K37*32.06</f>
        <v>0</v>
      </c>
    </row>
    <row r="38" spans="1:22" ht="18" x14ac:dyDescent="0.25">
      <c r="A38" s="6" t="s">
        <v>101</v>
      </c>
      <c r="B38" s="1" t="s">
        <v>17</v>
      </c>
      <c r="C38">
        <v>-3.1950072212654813E-3</v>
      </c>
      <c r="D38">
        <f t="shared" si="12"/>
        <v>204.25</v>
      </c>
      <c r="E38" t="s">
        <v>189</v>
      </c>
      <c r="F38">
        <v>11</v>
      </c>
      <c r="G38">
        <v>12</v>
      </c>
      <c r="H38">
        <v>2</v>
      </c>
      <c r="I38">
        <v>2</v>
      </c>
      <c r="J38">
        <v>0</v>
      </c>
      <c r="K38">
        <v>0</v>
      </c>
      <c r="L38">
        <f t="shared" si="7"/>
        <v>132.10999999999999</v>
      </c>
      <c r="M38">
        <f t="shared" si="8"/>
        <v>12.120000000000001</v>
      </c>
      <c r="N38">
        <f t="shared" si="9"/>
        <v>28.02</v>
      </c>
      <c r="O38">
        <f t="shared" si="10"/>
        <v>32</v>
      </c>
      <c r="P38">
        <f t="shared" si="11"/>
        <v>0</v>
      </c>
      <c r="Q38">
        <f>K38*32.06</f>
        <v>0</v>
      </c>
    </row>
    <row r="39" spans="1:22" ht="18" x14ac:dyDescent="0.25">
      <c r="A39" s="6" t="s">
        <v>102</v>
      </c>
      <c r="B39" s="1" t="s">
        <v>18</v>
      </c>
      <c r="C39">
        <v>-5.8658760293584583E-3</v>
      </c>
      <c r="D39">
        <f t="shared" si="12"/>
        <v>181.21</v>
      </c>
      <c r="E39" t="s">
        <v>184</v>
      </c>
      <c r="F39">
        <v>9</v>
      </c>
      <c r="G39">
        <v>11</v>
      </c>
      <c r="H39">
        <v>1</v>
      </c>
      <c r="I39">
        <v>3</v>
      </c>
      <c r="J39">
        <v>0</v>
      </c>
      <c r="K39">
        <v>0</v>
      </c>
      <c r="L39">
        <f t="shared" si="7"/>
        <v>108.09</v>
      </c>
      <c r="M39">
        <f t="shared" si="8"/>
        <v>11.11</v>
      </c>
      <c r="N39">
        <f t="shared" si="9"/>
        <v>14.01</v>
      </c>
      <c r="O39">
        <f t="shared" si="10"/>
        <v>48</v>
      </c>
      <c r="P39">
        <f t="shared" si="11"/>
        <v>0</v>
      </c>
      <c r="Q39">
        <f>K39*32.06</f>
        <v>0</v>
      </c>
    </row>
    <row r="40" spans="1:22" ht="18" x14ac:dyDescent="0.25">
      <c r="A40" s="6" t="s">
        <v>85</v>
      </c>
      <c r="B40" s="1" t="s">
        <v>1</v>
      </c>
      <c r="C40">
        <v>-1.458184157331539E-2</v>
      </c>
      <c r="D40">
        <f t="shared" si="12"/>
        <v>175.25</v>
      </c>
      <c r="E40" t="s">
        <v>172</v>
      </c>
      <c r="F40">
        <v>6</v>
      </c>
      <c r="G40">
        <v>15</v>
      </c>
      <c r="H40">
        <v>4</v>
      </c>
      <c r="I40">
        <v>2</v>
      </c>
      <c r="J40">
        <v>0</v>
      </c>
      <c r="K40">
        <v>0</v>
      </c>
      <c r="L40">
        <f t="shared" si="7"/>
        <v>72.06</v>
      </c>
      <c r="M40">
        <f t="shared" si="8"/>
        <v>15.15</v>
      </c>
      <c r="N40">
        <f t="shared" si="9"/>
        <v>56.04</v>
      </c>
      <c r="O40">
        <f t="shared" si="10"/>
        <v>32</v>
      </c>
      <c r="P40">
        <f t="shared" si="11"/>
        <v>0</v>
      </c>
      <c r="Q40">
        <f>K40*32.06</f>
        <v>0</v>
      </c>
    </row>
    <row r="41" spans="1:22" x14ac:dyDescent="0.2">
      <c r="A41" s="8" t="s">
        <v>132</v>
      </c>
      <c r="B41" t="s">
        <v>41</v>
      </c>
      <c r="C41" s="3">
        <v>0.48459526854964802</v>
      </c>
      <c r="D41">
        <f t="shared" si="12"/>
        <v>174.95</v>
      </c>
      <c r="E41" t="s">
        <v>222</v>
      </c>
      <c r="F41">
        <v>0</v>
      </c>
      <c r="G41">
        <v>1</v>
      </c>
      <c r="H41">
        <v>0</v>
      </c>
      <c r="I41">
        <v>7</v>
      </c>
      <c r="J41">
        <v>2</v>
      </c>
      <c r="K41">
        <v>0</v>
      </c>
      <c r="L41">
        <f t="shared" si="7"/>
        <v>0</v>
      </c>
      <c r="M41">
        <f t="shared" si="8"/>
        <v>1.01</v>
      </c>
      <c r="N41">
        <f t="shared" si="9"/>
        <v>0</v>
      </c>
      <c r="O41">
        <f t="shared" si="10"/>
        <v>112</v>
      </c>
      <c r="P41">
        <f t="shared" si="11"/>
        <v>61.94</v>
      </c>
    </row>
    <row r="42" spans="1:22" ht="18" x14ac:dyDescent="0.25">
      <c r="A42" s="6" t="s">
        <v>97</v>
      </c>
      <c r="B42" s="1" t="s">
        <v>13</v>
      </c>
      <c r="C42">
        <v>-8.3352795298563247E-3</v>
      </c>
      <c r="D42">
        <f t="shared" si="12"/>
        <v>165.21</v>
      </c>
      <c r="E42" t="s">
        <v>180</v>
      </c>
      <c r="F42">
        <v>9</v>
      </c>
      <c r="G42">
        <v>11</v>
      </c>
      <c r="H42">
        <v>1</v>
      </c>
      <c r="I42">
        <v>2</v>
      </c>
      <c r="J42">
        <v>0</v>
      </c>
      <c r="K42">
        <v>0</v>
      </c>
      <c r="L42">
        <f t="shared" si="7"/>
        <v>108.09</v>
      </c>
      <c r="M42">
        <f t="shared" si="8"/>
        <v>11.11</v>
      </c>
      <c r="N42">
        <f t="shared" si="9"/>
        <v>14.01</v>
      </c>
      <c r="O42">
        <f t="shared" si="10"/>
        <v>32</v>
      </c>
      <c r="P42">
        <f t="shared" si="11"/>
        <v>0</v>
      </c>
      <c r="Q42">
        <f>K42*32.06</f>
        <v>0</v>
      </c>
    </row>
    <row r="43" spans="1:22" ht="18" x14ac:dyDescent="0.25">
      <c r="A43" s="6" t="s">
        <v>92</v>
      </c>
      <c r="B43" s="1" t="s">
        <v>8</v>
      </c>
      <c r="C43">
        <v>-5.26666208750872E-3</v>
      </c>
      <c r="D43">
        <f t="shared" si="12"/>
        <v>155.18</v>
      </c>
      <c r="E43" t="s">
        <v>188</v>
      </c>
      <c r="F43">
        <v>6</v>
      </c>
      <c r="G43">
        <v>9</v>
      </c>
      <c r="H43">
        <v>3</v>
      </c>
      <c r="I43">
        <v>2</v>
      </c>
      <c r="J43">
        <v>0</v>
      </c>
      <c r="K43">
        <v>0</v>
      </c>
      <c r="L43">
        <f t="shared" si="7"/>
        <v>72.06</v>
      </c>
      <c r="M43">
        <f t="shared" si="8"/>
        <v>9.09</v>
      </c>
      <c r="N43">
        <f t="shared" si="9"/>
        <v>42.03</v>
      </c>
      <c r="O43">
        <f t="shared" si="10"/>
        <v>32</v>
      </c>
      <c r="P43">
        <f t="shared" si="11"/>
        <v>0</v>
      </c>
      <c r="Q43">
        <f>K43*32.06</f>
        <v>0</v>
      </c>
    </row>
    <row r="44" spans="1:22" ht="18" x14ac:dyDescent="0.25">
      <c r="A44" s="6" t="s">
        <v>96</v>
      </c>
      <c r="B44" s="1" t="s">
        <v>12</v>
      </c>
      <c r="C44">
        <v>-5.4875914210572073E-3</v>
      </c>
      <c r="D44">
        <f t="shared" si="12"/>
        <v>149.23000000000002</v>
      </c>
      <c r="E44" t="s">
        <v>187</v>
      </c>
      <c r="F44">
        <v>5</v>
      </c>
      <c r="G44">
        <v>11</v>
      </c>
      <c r="H44">
        <v>1</v>
      </c>
      <c r="I44">
        <v>2</v>
      </c>
      <c r="J44">
        <v>0</v>
      </c>
      <c r="K44">
        <v>1</v>
      </c>
      <c r="L44">
        <f t="shared" si="7"/>
        <v>60.05</v>
      </c>
      <c r="M44">
        <f t="shared" si="8"/>
        <v>11.11</v>
      </c>
      <c r="N44">
        <f t="shared" si="9"/>
        <v>14.01</v>
      </c>
      <c r="O44">
        <f t="shared" si="10"/>
        <v>32</v>
      </c>
      <c r="P44">
        <f t="shared" si="11"/>
        <v>0</v>
      </c>
      <c r="Q44">
        <f>K44*32.06</f>
        <v>32.06</v>
      </c>
    </row>
    <row r="45" spans="1:22" x14ac:dyDescent="0.2">
      <c r="A45" s="8" t="s">
        <v>152</v>
      </c>
      <c r="B45" t="s">
        <v>61</v>
      </c>
      <c r="C45" s="3">
        <v>-3.0964668519253701E-3</v>
      </c>
      <c r="D45">
        <f t="shared" si="12"/>
        <v>148.32</v>
      </c>
      <c r="E45" t="s">
        <v>211</v>
      </c>
      <c r="F45">
        <v>7</v>
      </c>
      <c r="G45">
        <v>22</v>
      </c>
      <c r="H45">
        <v>3</v>
      </c>
      <c r="I45">
        <v>0</v>
      </c>
      <c r="J45">
        <v>0</v>
      </c>
      <c r="K45">
        <v>0</v>
      </c>
      <c r="L45">
        <f t="shared" si="7"/>
        <v>84.07</v>
      </c>
      <c r="M45">
        <f t="shared" si="8"/>
        <v>22.22</v>
      </c>
      <c r="N45">
        <f t="shared" si="9"/>
        <v>42.03</v>
      </c>
      <c r="O45">
        <f t="shared" si="10"/>
        <v>0</v>
      </c>
      <c r="P45">
        <f t="shared" si="11"/>
        <v>0</v>
      </c>
    </row>
    <row r="46" spans="1:22" ht="18" x14ac:dyDescent="0.25">
      <c r="A46" s="6" t="s">
        <v>95</v>
      </c>
      <c r="B46" s="1" t="s">
        <v>11</v>
      </c>
      <c r="C46">
        <v>-8.6149801106016177E-3</v>
      </c>
      <c r="D46">
        <f t="shared" si="12"/>
        <v>147.23000000000002</v>
      </c>
      <c r="E46" t="s">
        <v>179</v>
      </c>
      <c r="F46">
        <v>6</v>
      </c>
      <c r="G46">
        <v>15</v>
      </c>
      <c r="H46">
        <v>2</v>
      </c>
      <c r="I46">
        <v>2</v>
      </c>
      <c r="J46">
        <v>0</v>
      </c>
      <c r="K46">
        <v>0</v>
      </c>
      <c r="L46">
        <f t="shared" si="7"/>
        <v>72.06</v>
      </c>
      <c r="M46">
        <f t="shared" si="8"/>
        <v>15.15</v>
      </c>
      <c r="N46">
        <f t="shared" si="9"/>
        <v>28.02</v>
      </c>
      <c r="O46">
        <f t="shared" si="10"/>
        <v>32</v>
      </c>
      <c r="P46">
        <f t="shared" si="11"/>
        <v>0</v>
      </c>
      <c r="Q46">
        <f>K46*32.06</f>
        <v>0</v>
      </c>
    </row>
    <row r="47" spans="1:22" x14ac:dyDescent="0.2">
      <c r="A47" s="8" t="s">
        <v>125</v>
      </c>
      <c r="B47" t="s">
        <v>34</v>
      </c>
      <c r="C47" s="3">
        <v>3.0964668519253701E-3</v>
      </c>
      <c r="D47">
        <f t="shared" si="12"/>
        <v>146.21</v>
      </c>
      <c r="E47" t="s">
        <v>220</v>
      </c>
      <c r="F47">
        <v>9</v>
      </c>
      <c r="G47">
        <v>10</v>
      </c>
      <c r="H47">
        <v>2</v>
      </c>
      <c r="I47">
        <v>0</v>
      </c>
      <c r="J47">
        <v>0</v>
      </c>
      <c r="K47">
        <v>0</v>
      </c>
      <c r="L47">
        <f t="shared" si="7"/>
        <v>108.09</v>
      </c>
      <c r="M47">
        <f t="shared" si="8"/>
        <v>10.1</v>
      </c>
      <c r="N47">
        <f t="shared" si="9"/>
        <v>28.02</v>
      </c>
      <c r="O47">
        <f t="shared" si="10"/>
        <v>0</v>
      </c>
      <c r="P47">
        <f t="shared" si="11"/>
        <v>0</v>
      </c>
    </row>
    <row r="48" spans="1:22" ht="18" x14ac:dyDescent="0.25">
      <c r="A48" s="6" t="s">
        <v>90</v>
      </c>
      <c r="B48" s="1" t="s">
        <v>6</v>
      </c>
      <c r="C48">
        <v>-1.0459891713466151E-2</v>
      </c>
      <c r="D48">
        <f t="shared" si="12"/>
        <v>146.16999999999999</v>
      </c>
      <c r="E48" t="s">
        <v>178</v>
      </c>
      <c r="F48">
        <v>5</v>
      </c>
      <c r="G48">
        <v>10</v>
      </c>
      <c r="H48">
        <v>2</v>
      </c>
      <c r="I48">
        <v>3</v>
      </c>
      <c r="J48">
        <v>0</v>
      </c>
      <c r="K48">
        <v>0</v>
      </c>
      <c r="L48">
        <f t="shared" si="7"/>
        <v>60.05</v>
      </c>
      <c r="M48">
        <f t="shared" si="8"/>
        <v>10.1</v>
      </c>
      <c r="N48">
        <f t="shared" si="9"/>
        <v>28.02</v>
      </c>
      <c r="O48">
        <f t="shared" si="10"/>
        <v>48</v>
      </c>
      <c r="P48">
        <f t="shared" si="11"/>
        <v>0</v>
      </c>
      <c r="Q48">
        <f t="shared" ref="Q48:Q58" si="13">K48*32.06</f>
        <v>0</v>
      </c>
    </row>
    <row r="49" spans="1:22" ht="18" x14ac:dyDescent="0.25">
      <c r="A49" s="6" t="s">
        <v>89</v>
      </c>
      <c r="B49" s="1" t="s">
        <v>5</v>
      </c>
      <c r="C49">
        <v>-1.2980735853983582E-2</v>
      </c>
      <c r="D49">
        <f t="shared" si="12"/>
        <v>146.13999999999999</v>
      </c>
      <c r="E49" t="s">
        <v>175</v>
      </c>
      <c r="F49">
        <v>5</v>
      </c>
      <c r="G49">
        <v>8</v>
      </c>
      <c r="H49">
        <v>1</v>
      </c>
      <c r="I49">
        <v>4</v>
      </c>
      <c r="J49">
        <v>0</v>
      </c>
      <c r="K49">
        <v>0</v>
      </c>
      <c r="L49">
        <f t="shared" si="7"/>
        <v>60.05</v>
      </c>
      <c r="M49">
        <f t="shared" si="8"/>
        <v>8.08</v>
      </c>
      <c r="N49">
        <f t="shared" si="9"/>
        <v>14.01</v>
      </c>
      <c r="O49">
        <f t="shared" si="10"/>
        <v>64</v>
      </c>
      <c r="P49">
        <f t="shared" si="11"/>
        <v>0</v>
      </c>
      <c r="Q49">
        <f t="shared" si="13"/>
        <v>0</v>
      </c>
    </row>
    <row r="50" spans="1:22" ht="18" x14ac:dyDescent="0.25">
      <c r="A50" s="6" t="s">
        <v>86</v>
      </c>
      <c r="B50" s="1" t="s">
        <v>2</v>
      </c>
      <c r="C50">
        <v>-7.3313655159114675E-3</v>
      </c>
      <c r="D50">
        <f t="shared" si="12"/>
        <v>132.13999999999999</v>
      </c>
      <c r="E50" t="s">
        <v>183</v>
      </c>
      <c r="F50">
        <v>4</v>
      </c>
      <c r="G50">
        <v>8</v>
      </c>
      <c r="H50">
        <v>2</v>
      </c>
      <c r="I50">
        <v>3</v>
      </c>
      <c r="J50">
        <v>0</v>
      </c>
      <c r="K50">
        <v>0</v>
      </c>
      <c r="L50">
        <f t="shared" si="7"/>
        <v>48.04</v>
      </c>
      <c r="M50">
        <f t="shared" si="8"/>
        <v>8.08</v>
      </c>
      <c r="N50">
        <f t="shared" si="9"/>
        <v>28.02</v>
      </c>
      <c r="O50">
        <f t="shared" si="10"/>
        <v>48</v>
      </c>
      <c r="P50">
        <f t="shared" si="11"/>
        <v>0</v>
      </c>
      <c r="Q50">
        <f t="shared" si="13"/>
        <v>0</v>
      </c>
    </row>
    <row r="51" spans="1:22" ht="18" x14ac:dyDescent="0.25">
      <c r="A51" s="6" t="s">
        <v>87</v>
      </c>
      <c r="B51" s="1" t="s">
        <v>3</v>
      </c>
      <c r="C51">
        <v>-1.2534579934403413E-2</v>
      </c>
      <c r="D51">
        <f t="shared" si="12"/>
        <v>132.11000000000001</v>
      </c>
      <c r="E51" t="s">
        <v>176</v>
      </c>
      <c r="F51">
        <v>4</v>
      </c>
      <c r="G51">
        <v>6</v>
      </c>
      <c r="H51">
        <v>1</v>
      </c>
      <c r="I51">
        <v>4</v>
      </c>
      <c r="J51">
        <v>0</v>
      </c>
      <c r="K51">
        <v>0</v>
      </c>
      <c r="L51">
        <f t="shared" si="7"/>
        <v>48.04</v>
      </c>
      <c r="M51">
        <f t="shared" si="8"/>
        <v>6.0600000000000005</v>
      </c>
      <c r="N51">
        <f t="shared" si="9"/>
        <v>14.01</v>
      </c>
      <c r="O51">
        <f t="shared" si="10"/>
        <v>64</v>
      </c>
      <c r="P51">
        <f t="shared" si="11"/>
        <v>0</v>
      </c>
      <c r="Q51">
        <f t="shared" si="13"/>
        <v>0</v>
      </c>
    </row>
    <row r="52" spans="1:22" ht="18" x14ac:dyDescent="0.25">
      <c r="A52" s="6" t="s">
        <v>94</v>
      </c>
      <c r="B52" s="1" t="s">
        <v>10</v>
      </c>
      <c r="C52">
        <v>-2.61454952260716E-2</v>
      </c>
      <c r="D52">
        <f t="shared" si="12"/>
        <v>131.19999999999999</v>
      </c>
      <c r="E52" t="s">
        <v>163</v>
      </c>
      <c r="F52">
        <v>6</v>
      </c>
      <c r="G52">
        <v>13</v>
      </c>
      <c r="H52">
        <v>1</v>
      </c>
      <c r="I52">
        <v>2</v>
      </c>
      <c r="J52">
        <v>0</v>
      </c>
      <c r="K52">
        <v>0</v>
      </c>
      <c r="L52">
        <f t="shared" si="7"/>
        <v>72.06</v>
      </c>
      <c r="M52">
        <f t="shared" si="8"/>
        <v>13.13</v>
      </c>
      <c r="N52">
        <f t="shared" si="9"/>
        <v>14.01</v>
      </c>
      <c r="O52">
        <f t="shared" si="10"/>
        <v>32</v>
      </c>
      <c r="P52">
        <f t="shared" si="11"/>
        <v>0</v>
      </c>
      <c r="Q52">
        <f t="shared" si="13"/>
        <v>0</v>
      </c>
    </row>
    <row r="53" spans="1:22" ht="18" x14ac:dyDescent="0.25">
      <c r="A53" s="6" t="s">
        <v>93</v>
      </c>
      <c r="B53" s="1" t="s">
        <v>9</v>
      </c>
      <c r="C53">
        <v>-1.1431576333786924E-2</v>
      </c>
      <c r="D53">
        <f t="shared" si="12"/>
        <v>131.19999999999999</v>
      </c>
      <c r="E53" t="s">
        <v>163</v>
      </c>
      <c r="F53">
        <v>6</v>
      </c>
      <c r="G53">
        <v>13</v>
      </c>
      <c r="H53">
        <v>1</v>
      </c>
      <c r="I53">
        <v>2</v>
      </c>
      <c r="J53">
        <v>0</v>
      </c>
      <c r="K53">
        <v>0</v>
      </c>
      <c r="L53">
        <f t="shared" si="7"/>
        <v>72.06</v>
      </c>
      <c r="M53">
        <f t="shared" si="8"/>
        <v>13.13</v>
      </c>
      <c r="N53">
        <f t="shared" si="9"/>
        <v>14.01</v>
      </c>
      <c r="O53">
        <f t="shared" si="10"/>
        <v>32</v>
      </c>
      <c r="P53">
        <f t="shared" si="11"/>
        <v>0</v>
      </c>
      <c r="Q53">
        <f t="shared" si="13"/>
        <v>0</v>
      </c>
    </row>
    <row r="54" spans="1:22" ht="18" x14ac:dyDescent="0.25">
      <c r="A54" s="6" t="s">
        <v>103</v>
      </c>
      <c r="B54" s="1" t="s">
        <v>19</v>
      </c>
      <c r="C54">
        <v>-1.6249807485694975E-2</v>
      </c>
      <c r="D54">
        <f t="shared" si="12"/>
        <v>117.17</v>
      </c>
      <c r="E54" t="s">
        <v>171</v>
      </c>
      <c r="F54">
        <v>5</v>
      </c>
      <c r="G54">
        <v>11</v>
      </c>
      <c r="H54">
        <v>1</v>
      </c>
      <c r="I54">
        <v>2</v>
      </c>
      <c r="J54">
        <v>0</v>
      </c>
      <c r="K54">
        <v>0</v>
      </c>
      <c r="L54">
        <f t="shared" si="7"/>
        <v>60.05</v>
      </c>
      <c r="M54">
        <f t="shared" si="8"/>
        <v>11.11</v>
      </c>
      <c r="N54">
        <f t="shared" si="9"/>
        <v>14.01</v>
      </c>
      <c r="O54">
        <f t="shared" si="10"/>
        <v>32</v>
      </c>
      <c r="P54">
        <f t="shared" si="11"/>
        <v>0</v>
      </c>
      <c r="Q54">
        <f t="shared" si="13"/>
        <v>0</v>
      </c>
    </row>
    <row r="55" spans="1:22" ht="18" x14ac:dyDescent="0.25">
      <c r="A55" s="6" t="s">
        <v>98</v>
      </c>
      <c r="B55" s="1" t="s">
        <v>14</v>
      </c>
      <c r="C55">
        <v>-1.0979353704818711E-2</v>
      </c>
      <c r="D55">
        <f t="shared" si="12"/>
        <v>115.15</v>
      </c>
      <c r="E55" t="s">
        <v>177</v>
      </c>
      <c r="F55">
        <v>5</v>
      </c>
      <c r="G55">
        <v>9</v>
      </c>
      <c r="H55">
        <v>1</v>
      </c>
      <c r="I55">
        <v>2</v>
      </c>
      <c r="J55">
        <v>0</v>
      </c>
      <c r="K55">
        <v>0</v>
      </c>
      <c r="L55">
        <f t="shared" si="7"/>
        <v>60.05</v>
      </c>
      <c r="M55">
        <f t="shared" si="8"/>
        <v>9.09</v>
      </c>
      <c r="N55">
        <f t="shared" si="9"/>
        <v>14.01</v>
      </c>
      <c r="O55">
        <f t="shared" si="10"/>
        <v>32</v>
      </c>
      <c r="P55">
        <f t="shared" si="11"/>
        <v>0</v>
      </c>
      <c r="Q55">
        <f t="shared" si="13"/>
        <v>0</v>
      </c>
    </row>
    <row r="56" spans="1:22" ht="18" x14ac:dyDescent="0.25">
      <c r="A56" s="6" t="s">
        <v>99</v>
      </c>
      <c r="B56" s="1" t="s">
        <v>15</v>
      </c>
      <c r="C56">
        <v>-1.4101939582764253E-2</v>
      </c>
      <c r="D56">
        <f t="shared" si="12"/>
        <v>105.11</v>
      </c>
      <c r="E56" t="s">
        <v>173</v>
      </c>
      <c r="F56">
        <v>3</v>
      </c>
      <c r="G56">
        <v>7</v>
      </c>
      <c r="H56">
        <v>1</v>
      </c>
      <c r="I56">
        <v>3</v>
      </c>
      <c r="J56">
        <v>0</v>
      </c>
      <c r="K56">
        <v>0</v>
      </c>
      <c r="L56">
        <f t="shared" si="7"/>
        <v>36.03</v>
      </c>
      <c r="M56">
        <f t="shared" si="8"/>
        <v>7.07</v>
      </c>
      <c r="N56">
        <f t="shared" si="9"/>
        <v>14.01</v>
      </c>
      <c r="O56">
        <f t="shared" si="10"/>
        <v>48</v>
      </c>
      <c r="P56">
        <f t="shared" si="11"/>
        <v>0</v>
      </c>
      <c r="Q56">
        <f t="shared" si="13"/>
        <v>0</v>
      </c>
    </row>
    <row r="57" spans="1:22" ht="18" x14ac:dyDescent="0.25">
      <c r="A57" s="6" t="s">
        <v>100</v>
      </c>
      <c r="B57" s="1" t="s">
        <v>16</v>
      </c>
      <c r="C57">
        <v>-1.1716206115910037E-2</v>
      </c>
      <c r="D57">
        <f t="shared" si="12"/>
        <v>103.14</v>
      </c>
      <c r="E57" t="s">
        <v>162</v>
      </c>
      <c r="F57">
        <v>4</v>
      </c>
      <c r="G57">
        <v>9</v>
      </c>
      <c r="H57">
        <v>1</v>
      </c>
      <c r="I57">
        <v>2</v>
      </c>
      <c r="J57">
        <v>0</v>
      </c>
      <c r="K57">
        <v>0</v>
      </c>
      <c r="L57">
        <f t="shared" si="7"/>
        <v>48.04</v>
      </c>
      <c r="M57">
        <f t="shared" si="8"/>
        <v>9.09</v>
      </c>
      <c r="N57">
        <f t="shared" si="9"/>
        <v>14.01</v>
      </c>
      <c r="O57">
        <f t="shared" si="10"/>
        <v>32</v>
      </c>
      <c r="P57">
        <f t="shared" si="11"/>
        <v>0</v>
      </c>
      <c r="Q57">
        <f t="shared" si="13"/>
        <v>0</v>
      </c>
    </row>
    <row r="58" spans="1:22" x14ac:dyDescent="0.2">
      <c r="A58" s="8" t="s">
        <v>142</v>
      </c>
      <c r="B58" t="s">
        <v>51</v>
      </c>
      <c r="C58" s="3">
        <v>-3.0964668519253701E-3</v>
      </c>
      <c r="D58">
        <f t="shared" si="12"/>
        <v>96.06</v>
      </c>
      <c r="E58" t="s">
        <v>205</v>
      </c>
      <c r="F58">
        <v>0</v>
      </c>
      <c r="G58">
        <v>0</v>
      </c>
      <c r="H58">
        <v>0</v>
      </c>
      <c r="I58">
        <v>4</v>
      </c>
      <c r="J58">
        <v>0</v>
      </c>
      <c r="K58">
        <v>1</v>
      </c>
      <c r="L58">
        <f t="shared" si="7"/>
        <v>0</v>
      </c>
      <c r="M58">
        <f t="shared" si="8"/>
        <v>0</v>
      </c>
      <c r="N58">
        <f t="shared" si="9"/>
        <v>0</v>
      </c>
      <c r="O58">
        <f t="shared" si="10"/>
        <v>64</v>
      </c>
      <c r="P58">
        <f t="shared" si="11"/>
        <v>0</v>
      </c>
      <c r="Q58">
        <f t="shared" si="13"/>
        <v>32.06</v>
      </c>
    </row>
    <row r="59" spans="1:22" x14ac:dyDescent="0.2">
      <c r="A59" s="8" t="s">
        <v>130</v>
      </c>
      <c r="B59" t="s">
        <v>39</v>
      </c>
      <c r="C59" s="3">
        <v>39.9969035331481</v>
      </c>
      <c r="D59">
        <f t="shared" si="12"/>
        <v>95.98</v>
      </c>
      <c r="E59" t="s">
        <v>223</v>
      </c>
      <c r="F59">
        <v>0</v>
      </c>
      <c r="G59">
        <v>1</v>
      </c>
      <c r="H59">
        <v>0</v>
      </c>
      <c r="I59">
        <v>4</v>
      </c>
      <c r="J59">
        <v>1</v>
      </c>
      <c r="K59">
        <v>0</v>
      </c>
      <c r="L59">
        <f t="shared" si="7"/>
        <v>0</v>
      </c>
      <c r="M59">
        <f t="shared" si="8"/>
        <v>1.01</v>
      </c>
      <c r="N59">
        <f t="shared" si="9"/>
        <v>0</v>
      </c>
      <c r="O59">
        <f t="shared" si="10"/>
        <v>64</v>
      </c>
      <c r="P59">
        <f t="shared" si="11"/>
        <v>30.97</v>
      </c>
    </row>
    <row r="60" spans="1:22" x14ac:dyDescent="0.2">
      <c r="A60" s="8" t="s">
        <v>147</v>
      </c>
      <c r="B60" t="s">
        <v>56</v>
      </c>
      <c r="C60" s="3">
        <v>-3.0964668519253701E-3</v>
      </c>
      <c r="D60">
        <f t="shared" si="12"/>
        <v>90.2</v>
      </c>
      <c r="E60" t="s">
        <v>208</v>
      </c>
      <c r="F60">
        <v>4</v>
      </c>
      <c r="G60">
        <v>14</v>
      </c>
      <c r="H60">
        <v>2</v>
      </c>
      <c r="I60">
        <v>0</v>
      </c>
      <c r="J60">
        <v>0</v>
      </c>
      <c r="K60">
        <v>0</v>
      </c>
      <c r="L60">
        <f t="shared" si="7"/>
        <v>48.04</v>
      </c>
      <c r="M60">
        <f t="shared" si="8"/>
        <v>14.14</v>
      </c>
      <c r="N60">
        <f t="shared" si="9"/>
        <v>28.02</v>
      </c>
      <c r="O60">
        <f t="shared" si="10"/>
        <v>0</v>
      </c>
      <c r="P60">
        <f t="shared" si="11"/>
        <v>0</v>
      </c>
      <c r="Q60">
        <f>K60*32.06</f>
        <v>0</v>
      </c>
    </row>
    <row r="61" spans="1:22" ht="18" x14ac:dyDescent="0.25">
      <c r="A61" s="6" t="s">
        <v>84</v>
      </c>
      <c r="B61" s="1" t="s">
        <v>0</v>
      </c>
      <c r="C61">
        <v>-2.4366306308244271E-2</v>
      </c>
      <c r="D61">
        <f t="shared" si="12"/>
        <v>89.11</v>
      </c>
      <c r="E61" t="s">
        <v>167</v>
      </c>
      <c r="F61">
        <v>3</v>
      </c>
      <c r="G61">
        <v>7</v>
      </c>
      <c r="H61">
        <v>1</v>
      </c>
      <c r="I61">
        <v>2</v>
      </c>
      <c r="J61">
        <v>0</v>
      </c>
      <c r="K61">
        <v>0</v>
      </c>
      <c r="L61">
        <f t="shared" si="7"/>
        <v>36.03</v>
      </c>
      <c r="M61">
        <f t="shared" si="8"/>
        <v>7.07</v>
      </c>
      <c r="N61">
        <f t="shared" si="9"/>
        <v>14.01</v>
      </c>
      <c r="O61">
        <f t="shared" si="10"/>
        <v>32</v>
      </c>
      <c r="P61">
        <f t="shared" si="11"/>
        <v>0</v>
      </c>
      <c r="Q61">
        <f>K61*32.06</f>
        <v>0</v>
      </c>
    </row>
    <row r="62" spans="1:22" x14ac:dyDescent="0.2">
      <c r="A62" s="6" t="s">
        <v>88</v>
      </c>
      <c r="B62" s="1" t="s">
        <v>4</v>
      </c>
      <c r="C62">
        <v>-2.2467047100445188E-3</v>
      </c>
      <c r="D62">
        <f t="shared" si="12"/>
        <v>89.11</v>
      </c>
      <c r="E62" t="s">
        <v>219</v>
      </c>
      <c r="F62">
        <v>3</v>
      </c>
      <c r="G62">
        <v>7</v>
      </c>
      <c r="H62">
        <v>1</v>
      </c>
      <c r="I62">
        <v>2</v>
      </c>
      <c r="J62">
        <v>0</v>
      </c>
      <c r="K62">
        <v>1</v>
      </c>
      <c r="L62">
        <f t="shared" si="7"/>
        <v>36.03</v>
      </c>
      <c r="M62">
        <f t="shared" si="8"/>
        <v>7.07</v>
      </c>
      <c r="N62">
        <f t="shared" si="9"/>
        <v>14.01</v>
      </c>
      <c r="O62">
        <f t="shared" si="10"/>
        <v>32</v>
      </c>
      <c r="P62">
        <f t="shared" si="11"/>
        <v>0</v>
      </c>
    </row>
    <row r="63" spans="1:22" ht="18" x14ac:dyDescent="0.25">
      <c r="A63" s="6" t="s">
        <v>91</v>
      </c>
      <c r="B63" s="1" t="s">
        <v>7</v>
      </c>
      <c r="C63">
        <v>-1.7606854541936414E-2</v>
      </c>
      <c r="D63">
        <f t="shared" si="12"/>
        <v>75.08</v>
      </c>
      <c r="E63" t="s">
        <v>170</v>
      </c>
      <c r="F63">
        <v>2</v>
      </c>
      <c r="G63">
        <v>5</v>
      </c>
      <c r="H63">
        <v>1</v>
      </c>
      <c r="I63">
        <v>2</v>
      </c>
      <c r="J63">
        <v>0</v>
      </c>
      <c r="K63">
        <v>0</v>
      </c>
      <c r="L63">
        <f t="shared" si="7"/>
        <v>24.02</v>
      </c>
      <c r="M63">
        <f t="shared" si="8"/>
        <v>5.05</v>
      </c>
      <c r="N63">
        <f t="shared" si="9"/>
        <v>14.01</v>
      </c>
      <c r="O63">
        <f t="shared" si="10"/>
        <v>32</v>
      </c>
      <c r="P63">
        <f t="shared" si="11"/>
        <v>0</v>
      </c>
      <c r="Q63">
        <f>K63*32.06</f>
        <v>0</v>
      </c>
    </row>
    <row r="64" spans="1:22" x14ac:dyDescent="0.2">
      <c r="A64" s="10" t="s">
        <v>120</v>
      </c>
      <c r="B64" s="11" t="s">
        <v>29</v>
      </c>
      <c r="C64" s="11">
        <v>-3.0964668519253701E-3</v>
      </c>
      <c r="D64" s="11">
        <f>SUM(R64)</f>
        <v>55</v>
      </c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>
        <v>55</v>
      </c>
      <c r="S64" s="11"/>
      <c r="T64" s="11"/>
      <c r="U64" s="11"/>
      <c r="V64" s="11"/>
    </row>
    <row r="65" spans="1:22" x14ac:dyDescent="0.2">
      <c r="A65" s="10" t="s">
        <v>121</v>
      </c>
      <c r="B65" s="11" t="s">
        <v>30</v>
      </c>
      <c r="C65" s="11">
        <v>-3.0964668519253701E-3</v>
      </c>
      <c r="D65" s="11">
        <f>SUM(S65)</f>
        <v>40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>
        <v>40</v>
      </c>
      <c r="T65" s="11"/>
      <c r="U65" s="11"/>
      <c r="V65" s="11"/>
    </row>
    <row r="66" spans="1:22" x14ac:dyDescent="0.2">
      <c r="A66" s="10" t="s">
        <v>122</v>
      </c>
      <c r="B66" s="11" t="s">
        <v>31</v>
      </c>
      <c r="C66" s="11">
        <v>-3.0964668519253701E-3</v>
      </c>
      <c r="D66" s="11">
        <f>SUM(T66)</f>
        <v>35</v>
      </c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>
        <v>35</v>
      </c>
      <c r="U66" s="11"/>
      <c r="V66" s="11"/>
    </row>
    <row r="67" spans="1:22" x14ac:dyDescent="0.2">
      <c r="A67" s="8" t="s">
        <v>129</v>
      </c>
      <c r="B67" t="s">
        <v>38</v>
      </c>
      <c r="C67" s="3">
        <v>-35.540309243043502</v>
      </c>
      <c r="D67">
        <f t="shared" ref="D67:D76" si="14">SUM(L67:Q67)</f>
        <v>18.02</v>
      </c>
      <c r="E67" t="s">
        <v>129</v>
      </c>
      <c r="F67">
        <v>0</v>
      </c>
      <c r="G67">
        <v>2</v>
      </c>
      <c r="H67">
        <v>0</v>
      </c>
      <c r="I67">
        <v>1</v>
      </c>
      <c r="J67">
        <v>0</v>
      </c>
      <c r="K67">
        <v>0</v>
      </c>
      <c r="L67">
        <f>12.01*F67</f>
        <v>0</v>
      </c>
      <c r="M67">
        <f>G67*1.01</f>
        <v>2.02</v>
      </c>
      <c r="N67">
        <f>H67*14.01</f>
        <v>0</v>
      </c>
      <c r="O67">
        <f>I67*16</f>
        <v>16</v>
      </c>
      <c r="P67">
        <f>J67*30.97</f>
        <v>0</v>
      </c>
      <c r="Q67">
        <f>K67*32.06</f>
        <v>0</v>
      </c>
    </row>
    <row r="68" spans="1:22" x14ac:dyDescent="0.2">
      <c r="A68" s="8" t="s">
        <v>145</v>
      </c>
      <c r="B68" t="s">
        <v>54</v>
      </c>
      <c r="C68" s="3">
        <v>40</v>
      </c>
      <c r="D68">
        <f t="shared" si="14"/>
        <v>1.01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f>12.01*F68</f>
        <v>0</v>
      </c>
      <c r="M68">
        <f>G68*1.01</f>
        <v>1.01</v>
      </c>
      <c r="N68">
        <f>H68*14.01</f>
        <v>0</v>
      </c>
      <c r="O68">
        <f>I68*16</f>
        <v>0</v>
      </c>
      <c r="P68">
        <f>J68*30.97</f>
        <v>0</v>
      </c>
    </row>
    <row r="69" spans="1:22" x14ac:dyDescent="0.2">
      <c r="A69" s="8" t="s">
        <v>139</v>
      </c>
      <c r="B69" t="s">
        <v>48</v>
      </c>
      <c r="C69" s="3">
        <v>-3.0964668519253701E-3</v>
      </c>
      <c r="D69">
        <f t="shared" si="14"/>
        <v>0</v>
      </c>
    </row>
    <row r="70" spans="1:22" x14ac:dyDescent="0.2">
      <c r="A70" s="8" t="s">
        <v>144</v>
      </c>
      <c r="B70" t="s">
        <v>53</v>
      </c>
      <c r="C70" s="3">
        <v>-3.0964668519253701E-3</v>
      </c>
      <c r="D70">
        <f t="shared" si="14"/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f t="shared" ref="L70:L76" si="15">12.01*F70</f>
        <v>0</v>
      </c>
      <c r="M70">
        <f t="shared" ref="M70:M76" si="16">G70*1.01</f>
        <v>0</v>
      </c>
      <c r="N70">
        <f t="shared" ref="N70:N76" si="17">H70*14.01</f>
        <v>0</v>
      </c>
      <c r="O70">
        <f t="shared" ref="O70:O76" si="18">I70*16</f>
        <v>0</v>
      </c>
      <c r="P70">
        <f t="shared" ref="P70:P76" si="19">J70*30.97</f>
        <v>0</v>
      </c>
      <c r="Q70">
        <f>K70*32.06</f>
        <v>0</v>
      </c>
    </row>
    <row r="71" spans="1:22" x14ac:dyDescent="0.2">
      <c r="A71" s="8" t="s">
        <v>148</v>
      </c>
      <c r="B71" t="s">
        <v>57</v>
      </c>
      <c r="C71" s="3">
        <v>-3.0964668519253701E-3</v>
      </c>
      <c r="D71">
        <f t="shared" si="14"/>
        <v>0</v>
      </c>
      <c r="L71">
        <f t="shared" si="15"/>
        <v>0</v>
      </c>
      <c r="M71">
        <f t="shared" si="16"/>
        <v>0</v>
      </c>
      <c r="N71">
        <f t="shared" si="17"/>
        <v>0</v>
      </c>
      <c r="O71">
        <f t="shared" si="18"/>
        <v>0</v>
      </c>
      <c r="P71">
        <f t="shared" si="19"/>
        <v>0</v>
      </c>
      <c r="Q71">
        <f>K71*32.06</f>
        <v>0</v>
      </c>
    </row>
    <row r="72" spans="1:22" x14ac:dyDescent="0.2">
      <c r="A72" s="8" t="s">
        <v>150</v>
      </c>
      <c r="B72" t="s">
        <v>59</v>
      </c>
      <c r="C72" s="3">
        <v>-3.0964668519253701E-3</v>
      </c>
      <c r="D72">
        <f t="shared" si="14"/>
        <v>0</v>
      </c>
      <c r="L72">
        <f t="shared" si="15"/>
        <v>0</v>
      </c>
      <c r="M72">
        <f t="shared" si="16"/>
        <v>0</v>
      </c>
      <c r="N72">
        <f t="shared" si="17"/>
        <v>0</v>
      </c>
      <c r="O72">
        <f t="shared" si="18"/>
        <v>0</v>
      </c>
      <c r="P72">
        <f t="shared" si="19"/>
        <v>0</v>
      </c>
    </row>
    <row r="73" spans="1:22" x14ac:dyDescent="0.2">
      <c r="A73" s="8" t="s">
        <v>156</v>
      </c>
      <c r="B73" t="s">
        <v>65</v>
      </c>
      <c r="C73" s="3">
        <v>-3.0964668519253701E-3</v>
      </c>
      <c r="D73">
        <f t="shared" si="14"/>
        <v>0</v>
      </c>
      <c r="L73">
        <f t="shared" si="15"/>
        <v>0</v>
      </c>
      <c r="M73">
        <f t="shared" si="16"/>
        <v>0</v>
      </c>
      <c r="N73">
        <f t="shared" si="17"/>
        <v>0</v>
      </c>
      <c r="O73">
        <f t="shared" si="18"/>
        <v>0</v>
      </c>
      <c r="P73">
        <f t="shared" si="19"/>
        <v>0</v>
      </c>
    </row>
    <row r="74" spans="1:22" x14ac:dyDescent="0.2">
      <c r="A74" s="8" t="s">
        <v>157</v>
      </c>
      <c r="B74" t="s">
        <v>66</v>
      </c>
      <c r="C74" s="3">
        <v>-3.0964668519253701E-3</v>
      </c>
      <c r="D74">
        <f t="shared" si="14"/>
        <v>0</v>
      </c>
      <c r="L74">
        <f t="shared" si="15"/>
        <v>0</v>
      </c>
      <c r="M74">
        <f t="shared" si="16"/>
        <v>0</v>
      </c>
      <c r="N74">
        <f t="shared" si="17"/>
        <v>0</v>
      </c>
      <c r="O74">
        <f t="shared" si="18"/>
        <v>0</v>
      </c>
      <c r="P74">
        <f t="shared" si="19"/>
        <v>0</v>
      </c>
    </row>
    <row r="75" spans="1:22" x14ac:dyDescent="0.2">
      <c r="A75" s="9" t="s">
        <v>127</v>
      </c>
      <c r="B75" s="2" t="s">
        <v>36</v>
      </c>
      <c r="C75" s="4">
        <v>3.09647E-3</v>
      </c>
      <c r="D75">
        <f t="shared" si="14"/>
        <v>0</v>
      </c>
      <c r="L75">
        <f t="shared" si="15"/>
        <v>0</v>
      </c>
      <c r="M75">
        <f t="shared" si="16"/>
        <v>0</v>
      </c>
      <c r="N75">
        <f t="shared" si="17"/>
        <v>0</v>
      </c>
      <c r="O75">
        <f t="shared" si="18"/>
        <v>0</v>
      </c>
      <c r="P75">
        <f t="shared" si="19"/>
        <v>0</v>
      </c>
    </row>
    <row r="76" spans="1:22" x14ac:dyDescent="0.2">
      <c r="B76" t="s">
        <v>70</v>
      </c>
      <c r="C76">
        <v>1</v>
      </c>
      <c r="D76">
        <f t="shared" si="14"/>
        <v>0</v>
      </c>
      <c r="L76">
        <f t="shared" si="15"/>
        <v>0</v>
      </c>
      <c r="M76">
        <f t="shared" si="16"/>
        <v>0</v>
      </c>
      <c r="N76">
        <f t="shared" si="17"/>
        <v>0</v>
      </c>
      <c r="O76">
        <f t="shared" si="18"/>
        <v>0</v>
      </c>
      <c r="P76">
        <f t="shared" si="19"/>
        <v>0</v>
      </c>
    </row>
    <row r="77" spans="1:22" x14ac:dyDescent="0.2">
      <c r="A77" s="12" t="s">
        <v>124</v>
      </c>
      <c r="B77" t="s">
        <v>33</v>
      </c>
      <c r="C77" s="3">
        <v>-3.0964668519253701E-3</v>
      </c>
    </row>
  </sheetData>
  <sortState ref="A2:V77">
    <sortCondition descending="1"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3E430-3566-154F-AAF2-6F4E4EAA6138}">
  <dimension ref="A1:C80"/>
  <sheetViews>
    <sheetView workbookViewId="0">
      <selection activeCell="F38" sqref="F38"/>
    </sheetView>
  </sheetViews>
  <sheetFormatPr baseColWidth="10" defaultRowHeight="16" x14ac:dyDescent="0.2"/>
  <sheetData>
    <row r="1" spans="1:3" x14ac:dyDescent="0.2">
      <c r="A1" s="13" t="s">
        <v>227</v>
      </c>
      <c r="B1" s="13"/>
      <c r="C1" s="14">
        <v>22.9498055</v>
      </c>
    </row>
    <row r="2" spans="1:3" x14ac:dyDescent="0.2">
      <c r="A2" s="6" t="s">
        <v>84</v>
      </c>
      <c r="B2" s="1" t="s">
        <v>0</v>
      </c>
      <c r="C2" s="15">
        <v>10.6172169120319</v>
      </c>
    </row>
    <row r="3" spans="1:3" x14ac:dyDescent="0.2">
      <c r="A3" s="6" t="s">
        <v>85</v>
      </c>
      <c r="B3" s="1" t="s">
        <v>1</v>
      </c>
      <c r="C3" s="15">
        <v>6.3537974530177994</v>
      </c>
    </row>
    <row r="4" spans="1:3" x14ac:dyDescent="0.2">
      <c r="A4" s="6" t="s">
        <v>86</v>
      </c>
      <c r="B4" s="1" t="s">
        <v>2</v>
      </c>
      <c r="C4" s="15">
        <v>3.1945218515736298</v>
      </c>
    </row>
    <row r="5" spans="1:3" x14ac:dyDescent="0.2">
      <c r="A5" s="6" t="s">
        <v>87</v>
      </c>
      <c r="B5" s="1" t="s">
        <v>3</v>
      </c>
      <c r="C5" s="15">
        <v>5.4617368911485604</v>
      </c>
    </row>
    <row r="6" spans="1:3" x14ac:dyDescent="0.2">
      <c r="A6" s="6" t="s">
        <v>88</v>
      </c>
      <c r="B6" s="1" t="s">
        <v>4</v>
      </c>
      <c r="C6" s="15">
        <v>0.97896459734463492</v>
      </c>
    </row>
    <row r="7" spans="1:3" x14ac:dyDescent="0.2">
      <c r="A7" s="6" t="s">
        <v>89</v>
      </c>
      <c r="B7" s="1" t="s">
        <v>5</v>
      </c>
      <c r="C7" s="15">
        <v>5.6561419895186402</v>
      </c>
    </row>
    <row r="8" spans="1:3" x14ac:dyDescent="0.2">
      <c r="A8" s="6" t="s">
        <v>90</v>
      </c>
      <c r="B8" s="1" t="s">
        <v>6</v>
      </c>
      <c r="C8" s="15">
        <v>4.5577256475947703</v>
      </c>
    </row>
    <row r="9" spans="1:3" x14ac:dyDescent="0.2">
      <c r="A9" s="6" t="s">
        <v>91</v>
      </c>
      <c r="B9" s="1" t="s">
        <v>7</v>
      </c>
      <c r="C9" s="15">
        <v>7.6718970633264894</v>
      </c>
    </row>
    <row r="10" spans="1:3" x14ac:dyDescent="0.2">
      <c r="A10" s="6" t="s">
        <v>92</v>
      </c>
      <c r="B10" s="1" t="s">
        <v>8</v>
      </c>
      <c r="C10" s="15">
        <v>2.2948613170201901</v>
      </c>
    </row>
    <row r="11" spans="1:3" x14ac:dyDescent="0.2">
      <c r="A11" s="6" t="s">
        <v>93</v>
      </c>
      <c r="B11" s="1" t="s">
        <v>9</v>
      </c>
      <c r="C11" s="15">
        <v>4.9811212272744205</v>
      </c>
    </row>
    <row r="12" spans="1:3" x14ac:dyDescent="0.2">
      <c r="A12" s="6" t="s">
        <v>94</v>
      </c>
      <c r="B12" s="1" t="s">
        <v>10</v>
      </c>
      <c r="C12" s="15">
        <v>11.392469198081701</v>
      </c>
    </row>
    <row r="13" spans="1:3" x14ac:dyDescent="0.2">
      <c r="A13" s="6" t="s">
        <v>95</v>
      </c>
      <c r="B13" s="1" t="s">
        <v>11</v>
      </c>
      <c r="C13" s="15">
        <v>3.7538357833148601</v>
      </c>
    </row>
    <row r="14" spans="1:3" x14ac:dyDescent="0.2">
      <c r="A14" s="6" t="s">
        <v>96</v>
      </c>
      <c r="B14" s="1" t="s">
        <v>12</v>
      </c>
      <c r="C14" s="15">
        <v>2.3911276376861701</v>
      </c>
    </row>
    <row r="15" spans="1:3" x14ac:dyDescent="0.2">
      <c r="A15" s="6" t="s">
        <v>97</v>
      </c>
      <c r="B15" s="1" t="s">
        <v>13</v>
      </c>
      <c r="C15" s="15">
        <v>3.6319608590392303</v>
      </c>
    </row>
    <row r="16" spans="1:3" x14ac:dyDescent="0.2">
      <c r="A16" s="6" t="s">
        <v>98</v>
      </c>
      <c r="B16" s="1" t="s">
        <v>14</v>
      </c>
      <c r="C16" s="15">
        <v>4.7840726601446404</v>
      </c>
    </row>
    <row r="17" spans="1:3" x14ac:dyDescent="0.2">
      <c r="A17" s="6" t="s">
        <v>99</v>
      </c>
      <c r="B17" s="1" t="s">
        <v>15</v>
      </c>
      <c r="C17" s="15">
        <v>6.1446880596719007</v>
      </c>
    </row>
    <row r="18" spans="1:3" x14ac:dyDescent="0.2">
      <c r="A18" s="6" t="s">
        <v>100</v>
      </c>
      <c r="B18" s="1" t="s">
        <v>16</v>
      </c>
      <c r="C18" s="15">
        <v>5.1051439699173207</v>
      </c>
    </row>
    <row r="19" spans="1:3" x14ac:dyDescent="0.2">
      <c r="A19" s="6" t="s">
        <v>101</v>
      </c>
      <c r="B19" s="1" t="s">
        <v>17</v>
      </c>
      <c r="C19" s="15">
        <v>1.3921718078462499</v>
      </c>
    </row>
    <row r="20" spans="1:3" x14ac:dyDescent="0.2">
      <c r="A20" s="6" t="s">
        <v>102</v>
      </c>
      <c r="B20" s="1" t="s">
        <v>18</v>
      </c>
      <c r="C20" s="15">
        <v>2.5559589293070299</v>
      </c>
    </row>
    <row r="21" spans="1:3" x14ac:dyDescent="0.2">
      <c r="A21" s="6" t="s">
        <v>103</v>
      </c>
      <c r="B21" s="1" t="s">
        <v>19</v>
      </c>
      <c r="C21" s="15">
        <v>7.0805861451396499</v>
      </c>
    </row>
    <row r="22" spans="1:3" x14ac:dyDescent="0.2">
      <c r="A22" s="16" t="s">
        <v>228</v>
      </c>
      <c r="B22" s="16"/>
      <c r="C22" s="17">
        <v>2.7109567587967591</v>
      </c>
    </row>
    <row r="23" spans="1:3" x14ac:dyDescent="0.2">
      <c r="A23" t="s">
        <v>104</v>
      </c>
      <c r="B23" t="s">
        <v>20</v>
      </c>
      <c r="C23" s="1">
        <v>20.83</v>
      </c>
    </row>
    <row r="24" spans="1:3" x14ac:dyDescent="0.2">
      <c r="A24" t="s">
        <v>105</v>
      </c>
      <c r="B24" t="s">
        <v>21</v>
      </c>
      <c r="C24" s="1">
        <v>29.17</v>
      </c>
    </row>
    <row r="25" spans="1:3" x14ac:dyDescent="0.2">
      <c r="A25" t="s">
        <v>106</v>
      </c>
      <c r="B25" t="s">
        <v>22</v>
      </c>
      <c r="C25" s="1">
        <v>29.17</v>
      </c>
    </row>
    <row r="26" spans="1:3" x14ac:dyDescent="0.2">
      <c r="A26" t="s">
        <v>107</v>
      </c>
      <c r="B26" t="s">
        <v>23</v>
      </c>
      <c r="C26" s="1">
        <v>20.83</v>
      </c>
    </row>
    <row r="27" spans="1:3" x14ac:dyDescent="0.2">
      <c r="A27" s="16" t="s">
        <v>229</v>
      </c>
      <c r="B27" s="16"/>
      <c r="C27" s="17">
        <v>6.4490358629776026</v>
      </c>
    </row>
    <row r="28" spans="1:3" x14ac:dyDescent="0.2">
      <c r="A28" t="s">
        <v>108</v>
      </c>
      <c r="B28" t="s">
        <v>24</v>
      </c>
      <c r="C28" s="18">
        <v>20.3444061386618</v>
      </c>
    </row>
    <row r="29" spans="1:3" x14ac:dyDescent="0.2">
      <c r="A29" t="s">
        <v>109</v>
      </c>
      <c r="B29" t="s">
        <v>25</v>
      </c>
      <c r="C29" s="18">
        <v>29.655593861338097</v>
      </c>
    </row>
    <row r="30" spans="1:3" x14ac:dyDescent="0.2">
      <c r="A30" t="s">
        <v>110</v>
      </c>
      <c r="B30" t="s">
        <v>26</v>
      </c>
      <c r="C30" s="18">
        <v>29.655593861338097</v>
      </c>
    </row>
    <row r="31" spans="1:3" x14ac:dyDescent="0.2">
      <c r="A31" t="s">
        <v>111</v>
      </c>
      <c r="B31" t="s">
        <v>27</v>
      </c>
      <c r="C31" s="18">
        <v>20.3444061386618</v>
      </c>
    </row>
    <row r="32" spans="1:3" x14ac:dyDescent="0.2">
      <c r="A32" s="19" t="s">
        <v>230</v>
      </c>
      <c r="B32" s="19"/>
      <c r="C32" s="20">
        <v>14</v>
      </c>
    </row>
    <row r="33" spans="1:3" x14ac:dyDescent="0.2">
      <c r="A33" s="7" t="s">
        <v>112</v>
      </c>
      <c r="B33" s="21" t="s">
        <v>71</v>
      </c>
      <c r="C33">
        <v>14.285714285714286</v>
      </c>
    </row>
    <row r="34" spans="1:3" x14ac:dyDescent="0.2">
      <c r="A34" s="7" t="s">
        <v>113</v>
      </c>
      <c r="B34" s="21" t="s">
        <v>72</v>
      </c>
      <c r="C34">
        <v>14.285714285714286</v>
      </c>
    </row>
    <row r="35" spans="1:3" x14ac:dyDescent="0.2">
      <c r="A35" s="8" t="s">
        <v>114</v>
      </c>
      <c r="B35" s="8" t="s">
        <v>73</v>
      </c>
      <c r="C35">
        <v>14.285714285714286</v>
      </c>
    </row>
    <row r="36" spans="1:3" x14ac:dyDescent="0.2">
      <c r="A36" s="8" t="s">
        <v>115</v>
      </c>
      <c r="B36" s="8" t="s">
        <v>74</v>
      </c>
      <c r="C36">
        <v>14.285714285714286</v>
      </c>
    </row>
    <row r="37" spans="1:3" x14ac:dyDescent="0.2">
      <c r="A37" s="8" t="s">
        <v>116</v>
      </c>
      <c r="B37" s="8" t="s">
        <v>75</v>
      </c>
      <c r="C37">
        <v>14.285714285714286</v>
      </c>
    </row>
    <row r="38" spans="1:3" x14ac:dyDescent="0.2">
      <c r="A38" s="8" t="s">
        <v>117</v>
      </c>
      <c r="B38" s="8" t="s">
        <v>76</v>
      </c>
      <c r="C38">
        <v>14.285714285714286</v>
      </c>
    </row>
    <row r="39" spans="1:3" x14ac:dyDescent="0.2">
      <c r="A39" s="8" t="s">
        <v>118</v>
      </c>
      <c r="B39" s="8" t="s">
        <v>77</v>
      </c>
      <c r="C39">
        <v>14.285714285714286</v>
      </c>
    </row>
    <row r="40" spans="1:3" x14ac:dyDescent="0.2">
      <c r="A40" t="s">
        <v>119</v>
      </c>
      <c r="B40" t="s">
        <v>28</v>
      </c>
    </row>
    <row r="41" spans="1:3" x14ac:dyDescent="0.2">
      <c r="A41" t="s">
        <v>120</v>
      </c>
      <c r="B41" t="s">
        <v>29</v>
      </c>
    </row>
    <row r="42" spans="1:3" x14ac:dyDescent="0.2">
      <c r="A42" t="s">
        <v>121</v>
      </c>
      <c r="B42" t="s">
        <v>30</v>
      </c>
    </row>
    <row r="43" spans="1:3" x14ac:dyDescent="0.2">
      <c r="A43" t="s">
        <v>122</v>
      </c>
      <c r="B43" t="s">
        <v>31</v>
      </c>
    </row>
    <row r="44" spans="1:3" x14ac:dyDescent="0.2">
      <c r="A44" t="s">
        <v>123</v>
      </c>
      <c r="B44" t="s">
        <v>32</v>
      </c>
    </row>
    <row r="45" spans="1:3" x14ac:dyDescent="0.2">
      <c r="A45" t="s">
        <v>124</v>
      </c>
      <c r="B45" t="s">
        <v>33</v>
      </c>
    </row>
    <row r="46" spans="1:3" x14ac:dyDescent="0.2">
      <c r="A46" t="s">
        <v>125</v>
      </c>
      <c r="B46" t="s">
        <v>34</v>
      </c>
    </row>
    <row r="47" spans="1:3" x14ac:dyDescent="0.2">
      <c r="A47" t="s">
        <v>126</v>
      </c>
      <c r="B47" t="s">
        <v>35</v>
      </c>
    </row>
    <row r="48" spans="1:3" x14ac:dyDescent="0.2">
      <c r="A48" s="2" t="s">
        <v>127</v>
      </c>
      <c r="B48" s="2" t="s">
        <v>36</v>
      </c>
    </row>
    <row r="49" spans="1:2" x14ac:dyDescent="0.2">
      <c r="A49" s="2" t="s">
        <v>128</v>
      </c>
      <c r="B49" s="2" t="s">
        <v>37</v>
      </c>
    </row>
    <row r="50" spans="1:2" x14ac:dyDescent="0.2">
      <c r="A50" t="s">
        <v>129</v>
      </c>
      <c r="B50" t="s">
        <v>38</v>
      </c>
    </row>
    <row r="51" spans="1:2" x14ac:dyDescent="0.2">
      <c r="A51" t="s">
        <v>130</v>
      </c>
      <c r="B51" t="s">
        <v>39</v>
      </c>
    </row>
    <row r="52" spans="1:2" x14ac:dyDescent="0.2">
      <c r="A52" t="s">
        <v>131</v>
      </c>
      <c r="B52" t="s">
        <v>40</v>
      </c>
    </row>
    <row r="53" spans="1:2" x14ac:dyDescent="0.2">
      <c r="A53" t="s">
        <v>132</v>
      </c>
      <c r="B53" t="s">
        <v>41</v>
      </c>
    </row>
    <row r="54" spans="1:2" x14ac:dyDescent="0.2">
      <c r="A54" t="s">
        <v>133</v>
      </c>
      <c r="B54" t="s">
        <v>42</v>
      </c>
    </row>
    <row r="55" spans="1:2" x14ac:dyDescent="0.2">
      <c r="A55" t="s">
        <v>134</v>
      </c>
      <c r="B55" t="s">
        <v>43</v>
      </c>
    </row>
    <row r="56" spans="1:2" x14ac:dyDescent="0.2">
      <c r="A56" t="s">
        <v>135</v>
      </c>
      <c r="B56" t="s">
        <v>44</v>
      </c>
    </row>
    <row r="57" spans="1:2" x14ac:dyDescent="0.2">
      <c r="A57" t="s">
        <v>136</v>
      </c>
      <c r="B57" t="s">
        <v>45</v>
      </c>
    </row>
    <row r="58" spans="1:2" x14ac:dyDescent="0.2">
      <c r="A58" t="s">
        <v>137</v>
      </c>
      <c r="B58" t="s">
        <v>46</v>
      </c>
    </row>
    <row r="59" spans="1:2" x14ac:dyDescent="0.2">
      <c r="A59" t="s">
        <v>138</v>
      </c>
      <c r="B59" t="s">
        <v>47</v>
      </c>
    </row>
    <row r="60" spans="1:2" x14ac:dyDescent="0.2">
      <c r="A60" t="s">
        <v>139</v>
      </c>
      <c r="B60" t="s">
        <v>48</v>
      </c>
    </row>
    <row r="61" spans="1:2" x14ac:dyDescent="0.2">
      <c r="A61" t="s">
        <v>140</v>
      </c>
      <c r="B61" t="s">
        <v>49</v>
      </c>
    </row>
    <row r="62" spans="1:2" x14ac:dyDescent="0.2">
      <c r="A62" t="s">
        <v>141</v>
      </c>
      <c r="B62" t="s">
        <v>50</v>
      </c>
    </row>
    <row r="63" spans="1:2" x14ac:dyDescent="0.2">
      <c r="A63" t="s">
        <v>142</v>
      </c>
      <c r="B63" t="s">
        <v>51</v>
      </c>
    </row>
    <row r="64" spans="1:2" x14ac:dyDescent="0.2">
      <c r="A64" t="s">
        <v>143</v>
      </c>
      <c r="B64" t="s">
        <v>52</v>
      </c>
    </row>
    <row r="65" spans="1:2" x14ac:dyDescent="0.2">
      <c r="A65" t="s">
        <v>144</v>
      </c>
      <c r="B65" t="s">
        <v>53</v>
      </c>
    </row>
    <row r="66" spans="1:2" x14ac:dyDescent="0.2">
      <c r="A66" t="s">
        <v>145</v>
      </c>
      <c r="B66" t="s">
        <v>54</v>
      </c>
    </row>
    <row r="67" spans="1:2" x14ac:dyDescent="0.2">
      <c r="A67" t="s">
        <v>146</v>
      </c>
      <c r="B67" t="s">
        <v>55</v>
      </c>
    </row>
    <row r="68" spans="1:2" x14ac:dyDescent="0.2">
      <c r="A68" t="s">
        <v>147</v>
      </c>
      <c r="B68" t="s">
        <v>56</v>
      </c>
    </row>
    <row r="69" spans="1:2" x14ac:dyDescent="0.2">
      <c r="A69" t="s">
        <v>148</v>
      </c>
      <c r="B69" t="s">
        <v>57</v>
      </c>
    </row>
    <row r="70" spans="1:2" x14ac:dyDescent="0.2">
      <c r="A70" t="s">
        <v>231</v>
      </c>
      <c r="B70" t="s">
        <v>16</v>
      </c>
    </row>
    <row r="71" spans="1:2" x14ac:dyDescent="0.2">
      <c r="A71" t="s">
        <v>149</v>
      </c>
      <c r="B71" t="s">
        <v>58</v>
      </c>
    </row>
    <row r="72" spans="1:2" x14ac:dyDescent="0.2">
      <c r="A72" t="s">
        <v>150</v>
      </c>
      <c r="B72" t="s">
        <v>59</v>
      </c>
    </row>
    <row r="73" spans="1:2" x14ac:dyDescent="0.2">
      <c r="A73" t="s">
        <v>151</v>
      </c>
      <c r="B73" t="s">
        <v>60</v>
      </c>
    </row>
    <row r="74" spans="1:2" x14ac:dyDescent="0.2">
      <c r="A74" t="s">
        <v>152</v>
      </c>
      <c r="B74" t="s">
        <v>61</v>
      </c>
    </row>
    <row r="75" spans="1:2" x14ac:dyDescent="0.2">
      <c r="A75" t="s">
        <v>153</v>
      </c>
      <c r="B75" t="s">
        <v>62</v>
      </c>
    </row>
    <row r="76" spans="1:2" x14ac:dyDescent="0.2">
      <c r="A76" t="s">
        <v>154</v>
      </c>
      <c r="B76" t="s">
        <v>63</v>
      </c>
    </row>
    <row r="77" spans="1:2" x14ac:dyDescent="0.2">
      <c r="A77" t="s">
        <v>155</v>
      </c>
      <c r="B77" t="s">
        <v>64</v>
      </c>
    </row>
    <row r="78" spans="1:2" x14ac:dyDescent="0.2">
      <c r="A78" t="s">
        <v>156</v>
      </c>
      <c r="B78" t="s">
        <v>65</v>
      </c>
    </row>
    <row r="79" spans="1:2" x14ac:dyDescent="0.2">
      <c r="A79" t="s">
        <v>157</v>
      </c>
      <c r="B79" t="s">
        <v>66</v>
      </c>
    </row>
    <row r="80" spans="1:2" x14ac:dyDescent="0.2">
      <c r="A80" t="s">
        <v>158</v>
      </c>
      <c r="B80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42246-F2F2-7440-BDDE-B87F6682ED1D}">
  <dimension ref="A1:L89"/>
  <sheetViews>
    <sheetView tabSelected="1" workbookViewId="0">
      <selection activeCell="G24" sqref="G24"/>
    </sheetView>
  </sheetViews>
  <sheetFormatPr baseColWidth="10" defaultRowHeight="16" x14ac:dyDescent="0.2"/>
  <cols>
    <col min="1" max="1" width="25.1640625" style="8" customWidth="1"/>
    <col min="7" max="7" width="23.1640625" bestFit="1" customWidth="1"/>
  </cols>
  <sheetData>
    <row r="1" spans="1:12" x14ac:dyDescent="0.2">
      <c r="A1" s="8" t="s">
        <v>78</v>
      </c>
      <c r="B1" t="s">
        <v>79</v>
      </c>
      <c r="C1" t="s">
        <v>232</v>
      </c>
      <c r="D1" t="s">
        <v>226</v>
      </c>
      <c r="F1" t="s">
        <v>225</v>
      </c>
    </row>
    <row r="2" spans="1:12" x14ac:dyDescent="0.2">
      <c r="A2" s="8" t="s">
        <v>155</v>
      </c>
      <c r="B2">
        <v>925.38999999999987</v>
      </c>
      <c r="C2">
        <f>B2/1000</f>
        <v>0.92538999999999982</v>
      </c>
      <c r="D2">
        <v>5.7800000000000006E-4</v>
      </c>
      <c r="G2" s="4"/>
      <c r="H2" s="3"/>
      <c r="I2" s="3"/>
      <c r="J2" s="3"/>
      <c r="K2" s="3"/>
      <c r="L2" s="3"/>
    </row>
    <row r="3" spans="1:12" x14ac:dyDescent="0.2">
      <c r="A3" s="8" t="s">
        <v>119</v>
      </c>
      <c r="B3">
        <v>4171.6899999999996</v>
      </c>
      <c r="C3">
        <f>B3/1000</f>
        <v>4.1716899999999999</v>
      </c>
      <c r="D3">
        <v>5.7800000000000006E-4</v>
      </c>
      <c r="G3" s="3"/>
      <c r="H3" s="3"/>
      <c r="I3" s="3"/>
      <c r="J3" s="3"/>
      <c r="K3" s="3"/>
      <c r="L3" s="3"/>
    </row>
    <row r="4" spans="1:12" x14ac:dyDescent="0.2">
      <c r="A4" s="6" t="s">
        <v>88</v>
      </c>
      <c r="B4">
        <v>89.11</v>
      </c>
      <c r="C4">
        <f>B4/1000</f>
        <v>8.9109999999999995E-2</v>
      </c>
      <c r="D4">
        <v>2.2467047100445188E-3</v>
      </c>
      <c r="G4" s="3"/>
      <c r="H4" s="3"/>
      <c r="I4" s="3"/>
      <c r="J4" s="3"/>
      <c r="K4" s="3"/>
      <c r="L4" s="3"/>
    </row>
    <row r="5" spans="1:12" x14ac:dyDescent="0.2">
      <c r="A5" s="6" t="s">
        <v>101</v>
      </c>
      <c r="B5">
        <v>204.25</v>
      </c>
      <c r="C5">
        <f>B5/1000</f>
        <v>0.20424999999999999</v>
      </c>
      <c r="D5">
        <v>3.1950072212654813E-3</v>
      </c>
      <c r="G5" s="3"/>
      <c r="H5" s="3"/>
      <c r="I5" s="3"/>
      <c r="J5" s="3"/>
      <c r="K5" s="3"/>
      <c r="L5" s="3"/>
    </row>
    <row r="6" spans="1:12" x14ac:dyDescent="0.2">
      <c r="A6" s="6" t="s">
        <v>92</v>
      </c>
      <c r="B6">
        <v>155.18</v>
      </c>
      <c r="C6">
        <f>B6/1000</f>
        <v>0.15518000000000001</v>
      </c>
      <c r="D6">
        <v>5.26666208750872E-3</v>
      </c>
      <c r="F6" s="23">
        <v>40</v>
      </c>
      <c r="G6" s="24"/>
      <c r="H6" s="3"/>
      <c r="I6" s="3"/>
      <c r="J6" s="3"/>
      <c r="K6" s="3"/>
      <c r="L6" s="3"/>
    </row>
    <row r="7" spans="1:12" x14ac:dyDescent="0.2">
      <c r="A7" s="6" t="s">
        <v>96</v>
      </c>
      <c r="B7">
        <v>149.23000000000002</v>
      </c>
      <c r="C7">
        <f>B7/1000</f>
        <v>0.14923000000000003</v>
      </c>
      <c r="D7">
        <v>5.4875914210572073E-3</v>
      </c>
      <c r="G7" s="25"/>
      <c r="H7" s="3"/>
      <c r="I7" s="3"/>
      <c r="J7" s="3"/>
      <c r="K7" s="3"/>
      <c r="L7" s="3"/>
    </row>
    <row r="8" spans="1:12" x14ac:dyDescent="0.2">
      <c r="A8" s="8" t="s">
        <v>104</v>
      </c>
      <c r="B8">
        <v>488.18999999999994</v>
      </c>
      <c r="C8">
        <f>B8/1000</f>
        <v>0.48818999999999996</v>
      </c>
      <c r="D8">
        <v>5.6469229285736489E-3</v>
      </c>
      <c r="G8" s="4"/>
      <c r="H8" s="3"/>
      <c r="I8" s="3"/>
      <c r="J8" s="3"/>
      <c r="K8" s="3"/>
      <c r="L8" s="3"/>
    </row>
    <row r="9" spans="1:12" x14ac:dyDescent="0.2">
      <c r="A9" s="8" t="s">
        <v>107</v>
      </c>
      <c r="B9">
        <v>479.16999999999996</v>
      </c>
      <c r="C9">
        <f>B9/1000</f>
        <v>0.47916999999999998</v>
      </c>
      <c r="D9">
        <v>5.6469229285736489E-3</v>
      </c>
      <c r="G9" s="24"/>
      <c r="H9" s="3"/>
      <c r="I9" s="3"/>
      <c r="J9" s="3"/>
      <c r="K9" s="3"/>
      <c r="L9" s="3"/>
    </row>
    <row r="10" spans="1:12" x14ac:dyDescent="0.2">
      <c r="A10" s="6" t="s">
        <v>102</v>
      </c>
      <c r="B10">
        <v>181.21</v>
      </c>
      <c r="C10">
        <f>B10/1000</f>
        <v>0.18121000000000001</v>
      </c>
      <c r="D10">
        <v>5.8658760293584583E-3</v>
      </c>
      <c r="G10" s="24"/>
      <c r="H10" s="3"/>
      <c r="I10" s="3"/>
      <c r="J10" s="3"/>
      <c r="K10" s="3"/>
      <c r="L10" s="3"/>
    </row>
    <row r="11" spans="1:12" x14ac:dyDescent="0.2">
      <c r="A11" s="6" t="s">
        <v>86</v>
      </c>
      <c r="B11">
        <v>132.13999999999999</v>
      </c>
      <c r="C11">
        <f>B11/1000</f>
        <v>0.13213999999999998</v>
      </c>
      <c r="D11">
        <v>7.3313655159114675E-3</v>
      </c>
      <c r="G11" s="24"/>
      <c r="H11" s="3"/>
      <c r="I11" s="3"/>
      <c r="J11" s="3"/>
      <c r="K11" s="3"/>
      <c r="L11" s="3"/>
    </row>
    <row r="12" spans="1:12" x14ac:dyDescent="0.2">
      <c r="A12" s="8" t="s">
        <v>149</v>
      </c>
      <c r="B12">
        <v>471.47999999999996</v>
      </c>
      <c r="C12">
        <f>B12/1000</f>
        <v>0.47147999999999995</v>
      </c>
      <c r="D12">
        <v>7.7250008873685234E-3</v>
      </c>
      <c r="G12" s="3"/>
      <c r="H12" s="3"/>
      <c r="I12" s="3"/>
      <c r="J12" s="3"/>
      <c r="K12" s="3"/>
      <c r="L12" s="3"/>
    </row>
    <row r="13" spans="1:12" x14ac:dyDescent="0.2">
      <c r="A13" s="9" t="s">
        <v>128</v>
      </c>
      <c r="B13">
        <v>703.2</v>
      </c>
      <c r="C13">
        <f>B13/1000</f>
        <v>0.70320000000000005</v>
      </c>
      <c r="D13">
        <v>7.7250008873685234E-3</v>
      </c>
      <c r="G13" s="3"/>
      <c r="H13" s="3"/>
      <c r="I13" s="3"/>
      <c r="J13" s="3"/>
      <c r="K13" s="3"/>
      <c r="L13" s="3"/>
    </row>
    <row r="14" spans="1:12" x14ac:dyDescent="0.2">
      <c r="A14" s="8" t="s">
        <v>153</v>
      </c>
      <c r="B14">
        <v>457.5</v>
      </c>
      <c r="C14">
        <f>B14/1000</f>
        <v>0.45750000000000002</v>
      </c>
      <c r="D14">
        <v>7.7250008873685234E-3</v>
      </c>
      <c r="G14" s="3"/>
      <c r="H14" s="3"/>
      <c r="I14" s="3"/>
      <c r="J14" s="3"/>
      <c r="K14" s="3"/>
      <c r="L14" s="3"/>
    </row>
    <row r="15" spans="1:12" x14ac:dyDescent="0.2">
      <c r="A15" s="8" t="s">
        <v>158</v>
      </c>
      <c r="B15">
        <v>325.32000000000005</v>
      </c>
      <c r="C15">
        <f>B15/1000</f>
        <v>0.32532000000000005</v>
      </c>
      <c r="D15">
        <v>7.7250008873685234E-3</v>
      </c>
      <c r="G15" s="3"/>
      <c r="H15" s="3"/>
      <c r="I15" s="3"/>
      <c r="J15" s="3"/>
      <c r="K15" s="3"/>
      <c r="L15" s="3"/>
    </row>
    <row r="16" spans="1:12" x14ac:dyDescent="0.2">
      <c r="A16" s="9" t="s">
        <v>127</v>
      </c>
      <c r="B16">
        <v>18</v>
      </c>
      <c r="C16">
        <f>B16/1000</f>
        <v>1.7999999999999999E-2</v>
      </c>
      <c r="D16">
        <v>7.7250008873685234E-3</v>
      </c>
      <c r="G16" s="3"/>
      <c r="H16" s="3"/>
      <c r="I16" s="3"/>
      <c r="J16" s="3"/>
      <c r="K16" s="3"/>
      <c r="L16" s="3"/>
    </row>
    <row r="17" spans="1:12" x14ac:dyDescent="0.2">
      <c r="A17" s="10" t="s">
        <v>121</v>
      </c>
      <c r="B17">
        <v>40</v>
      </c>
      <c r="C17">
        <f>B17/1000</f>
        <v>0.04</v>
      </c>
      <c r="D17">
        <v>7.7250008873685234E-3</v>
      </c>
      <c r="G17" s="3"/>
      <c r="H17" s="3"/>
      <c r="I17" s="3"/>
      <c r="J17" s="3"/>
      <c r="K17" s="3"/>
      <c r="L17" s="3"/>
    </row>
    <row r="18" spans="1:12" x14ac:dyDescent="0.2">
      <c r="A18" s="8" t="s">
        <v>123</v>
      </c>
      <c r="B18">
        <v>1579.8000000000002</v>
      </c>
      <c r="C18">
        <f>B18/1000</f>
        <v>1.5798000000000001</v>
      </c>
      <c r="D18">
        <v>7.7250008873685234E-3</v>
      </c>
      <c r="G18" s="3"/>
      <c r="H18" s="3"/>
      <c r="I18" s="3"/>
      <c r="J18" s="3"/>
      <c r="K18" s="3"/>
      <c r="L18" s="3"/>
    </row>
    <row r="19" spans="1:12" x14ac:dyDescent="0.2">
      <c r="A19" s="10" t="s">
        <v>122</v>
      </c>
      <c r="B19">
        <v>35</v>
      </c>
      <c r="C19">
        <f>B19/1000</f>
        <v>3.5000000000000003E-2</v>
      </c>
      <c r="D19">
        <v>7.7250008873685234E-3</v>
      </c>
      <c r="G19" s="3"/>
      <c r="H19" s="3"/>
      <c r="I19" s="3"/>
      <c r="J19" s="3"/>
      <c r="K19" s="3"/>
      <c r="L19" s="3"/>
    </row>
    <row r="20" spans="1:12" x14ac:dyDescent="0.2">
      <c r="A20" s="8" t="s">
        <v>148</v>
      </c>
      <c r="B20">
        <v>59</v>
      </c>
      <c r="C20">
        <f>B20/1000</f>
        <v>5.8999999999999997E-2</v>
      </c>
      <c r="D20">
        <v>7.7250008873685234E-3</v>
      </c>
      <c r="G20" s="3"/>
      <c r="H20" s="3"/>
      <c r="I20" s="3"/>
      <c r="J20" s="3"/>
      <c r="K20" s="3"/>
      <c r="L20" s="3"/>
    </row>
    <row r="21" spans="1:12" x14ac:dyDescent="0.2">
      <c r="A21" s="8" t="s">
        <v>131</v>
      </c>
      <c r="B21">
        <v>763.56999999999994</v>
      </c>
      <c r="C21">
        <f>B21/1000</f>
        <v>0.76356999999999997</v>
      </c>
      <c r="D21">
        <v>7.7250008873685234E-3</v>
      </c>
      <c r="G21" s="3"/>
      <c r="H21" s="3"/>
      <c r="I21" s="3"/>
      <c r="J21" s="3"/>
      <c r="K21" s="3"/>
      <c r="L21" s="3"/>
    </row>
    <row r="22" spans="1:12" x14ac:dyDescent="0.2">
      <c r="A22" s="8" t="s">
        <v>126</v>
      </c>
      <c r="B22">
        <v>934.34</v>
      </c>
      <c r="C22">
        <f>B22/1000</f>
        <v>0.93434000000000006</v>
      </c>
      <c r="D22">
        <v>7.7250008873685234E-3</v>
      </c>
      <c r="G22" s="3"/>
      <c r="H22" s="3"/>
      <c r="I22" s="3"/>
      <c r="J22" s="3"/>
      <c r="K22" s="3"/>
      <c r="L22" s="3"/>
    </row>
    <row r="23" spans="1:12" x14ac:dyDescent="0.2">
      <c r="A23" s="8" t="s">
        <v>144</v>
      </c>
      <c r="B23">
        <v>63</v>
      </c>
      <c r="C23">
        <f>B23/1000</f>
        <v>6.3E-2</v>
      </c>
      <c r="D23">
        <v>7.7250008873685234E-3</v>
      </c>
      <c r="G23" s="24"/>
      <c r="H23" s="3"/>
      <c r="I23" s="3"/>
      <c r="J23" s="3"/>
      <c r="K23" s="3"/>
      <c r="L23" s="3"/>
    </row>
    <row r="24" spans="1:12" x14ac:dyDescent="0.2">
      <c r="A24" s="8" t="s">
        <v>125</v>
      </c>
      <c r="B24">
        <v>146.21</v>
      </c>
      <c r="C24">
        <f>B24/1000</f>
        <v>0.14621000000000001</v>
      </c>
      <c r="D24">
        <v>7.7250008873685234E-3</v>
      </c>
      <c r="G24" s="3"/>
      <c r="H24" s="3"/>
      <c r="I24" s="3"/>
      <c r="J24" s="3"/>
      <c r="K24" s="3"/>
      <c r="L24" s="3"/>
    </row>
    <row r="25" spans="1:12" x14ac:dyDescent="0.2">
      <c r="A25" s="8" t="s">
        <v>133</v>
      </c>
      <c r="B25">
        <v>783.6099999999999</v>
      </c>
      <c r="C25">
        <f>B25/1000</f>
        <v>0.78360999999999992</v>
      </c>
      <c r="D25">
        <v>7.7250008873685234E-3</v>
      </c>
      <c r="G25" s="3"/>
      <c r="H25" s="3"/>
      <c r="I25" s="3"/>
      <c r="J25" s="3"/>
      <c r="K25" s="3"/>
      <c r="L25" s="3"/>
    </row>
    <row r="26" spans="1:12" x14ac:dyDescent="0.2">
      <c r="A26" s="8" t="s">
        <v>156</v>
      </c>
      <c r="B26">
        <v>56</v>
      </c>
      <c r="C26">
        <f>B26/1000</f>
        <v>5.6000000000000001E-2</v>
      </c>
      <c r="D26">
        <v>7.7250008873685234E-3</v>
      </c>
      <c r="G26" s="3"/>
      <c r="H26" s="3"/>
      <c r="I26" s="3"/>
      <c r="J26" s="3"/>
      <c r="K26" s="3"/>
      <c r="L26" s="3"/>
    </row>
    <row r="27" spans="1:12" x14ac:dyDescent="0.2">
      <c r="A27" s="8" t="s">
        <v>157</v>
      </c>
      <c r="B27">
        <v>56</v>
      </c>
      <c r="C27">
        <f>B27/1000</f>
        <v>5.6000000000000001E-2</v>
      </c>
      <c r="D27">
        <v>7.7250008873685234E-3</v>
      </c>
      <c r="G27" s="26"/>
      <c r="H27" s="3"/>
      <c r="I27" s="3"/>
      <c r="J27" s="3"/>
      <c r="K27" s="3"/>
      <c r="L27" s="3"/>
    </row>
    <row r="28" spans="1:12" x14ac:dyDescent="0.2">
      <c r="A28" s="8" t="s">
        <v>141</v>
      </c>
      <c r="B28">
        <v>306.34999999999997</v>
      </c>
      <c r="C28">
        <f>B28/1000</f>
        <v>0.30634999999999996</v>
      </c>
      <c r="D28">
        <v>7.7250008873685234E-3</v>
      </c>
      <c r="G28" s="25"/>
      <c r="H28" s="3"/>
      <c r="I28" s="3"/>
      <c r="J28" s="3"/>
      <c r="K28" s="3"/>
      <c r="L28" s="3"/>
    </row>
    <row r="29" spans="1:12" x14ac:dyDescent="0.2">
      <c r="A29" s="8" t="s">
        <v>138</v>
      </c>
      <c r="B29">
        <v>558.68000000000006</v>
      </c>
      <c r="C29">
        <f>B29/1000</f>
        <v>0.55868000000000007</v>
      </c>
      <c r="D29">
        <v>7.7250008873685234E-3</v>
      </c>
      <c r="G29" s="26"/>
      <c r="H29" s="3"/>
      <c r="I29" s="3"/>
      <c r="J29" s="3"/>
      <c r="K29" s="3"/>
      <c r="L29" s="3"/>
    </row>
    <row r="30" spans="1:12" x14ac:dyDescent="0.2">
      <c r="A30" s="8" t="s">
        <v>150</v>
      </c>
      <c r="B30">
        <v>39</v>
      </c>
      <c r="C30">
        <f>B30/1000</f>
        <v>3.9E-2</v>
      </c>
      <c r="D30">
        <v>7.7250008873685234E-3</v>
      </c>
      <c r="G30" s="25"/>
      <c r="H30" s="3"/>
      <c r="I30" s="3"/>
      <c r="J30" s="3"/>
      <c r="K30" s="3"/>
      <c r="L30" s="3"/>
    </row>
    <row r="31" spans="1:12" x14ac:dyDescent="0.2">
      <c r="A31" s="12" t="s">
        <v>124</v>
      </c>
      <c r="B31">
        <v>24</v>
      </c>
      <c r="C31">
        <f>B31/1000</f>
        <v>2.4E-2</v>
      </c>
      <c r="D31">
        <v>7.7250008873685234E-3</v>
      </c>
      <c r="G31" s="3"/>
      <c r="H31" s="3"/>
      <c r="I31" s="3"/>
      <c r="J31" s="3"/>
      <c r="K31" s="3"/>
      <c r="L31" s="3"/>
    </row>
    <row r="32" spans="1:12" x14ac:dyDescent="0.2">
      <c r="A32" s="10" t="s">
        <v>120</v>
      </c>
      <c r="B32">
        <v>55</v>
      </c>
      <c r="C32">
        <f>B32/1000</f>
        <v>5.5E-2</v>
      </c>
      <c r="D32">
        <v>7.7250008873685234E-3</v>
      </c>
      <c r="G32" s="3"/>
      <c r="H32" s="3"/>
      <c r="I32" s="3"/>
      <c r="J32" s="3"/>
      <c r="K32" s="3"/>
      <c r="L32" s="3"/>
    </row>
    <row r="33" spans="1:12" x14ac:dyDescent="0.2">
      <c r="A33" s="8" t="s">
        <v>136</v>
      </c>
      <c r="B33">
        <v>662.48</v>
      </c>
      <c r="C33">
        <f>B33/1000</f>
        <v>0.66248000000000007</v>
      </c>
      <c r="D33">
        <v>7.7250008873685234E-3</v>
      </c>
      <c r="G33" s="3"/>
      <c r="H33" s="3"/>
      <c r="I33" s="3"/>
      <c r="J33" s="3"/>
      <c r="K33" s="3"/>
      <c r="L33" s="3"/>
    </row>
    <row r="34" spans="1:12" x14ac:dyDescent="0.2">
      <c r="A34" s="8" t="s">
        <v>137</v>
      </c>
      <c r="B34">
        <v>740.43999999999994</v>
      </c>
      <c r="C34">
        <f>B34/1000</f>
        <v>0.74043999999999999</v>
      </c>
      <c r="D34">
        <v>7.7250008873685234E-3</v>
      </c>
      <c r="G34" s="3"/>
      <c r="H34" s="3"/>
      <c r="I34" s="3"/>
      <c r="J34" s="3"/>
      <c r="K34" s="3"/>
      <c r="L34" s="3"/>
    </row>
    <row r="35" spans="1:12" x14ac:dyDescent="0.2">
      <c r="A35" s="8" t="s">
        <v>147</v>
      </c>
      <c r="B35">
        <v>90.2</v>
      </c>
      <c r="C35">
        <f>B35/1000</f>
        <v>9.0200000000000002E-2</v>
      </c>
      <c r="D35">
        <v>7.7250008873685234E-3</v>
      </c>
      <c r="G35" s="24"/>
      <c r="H35" s="3"/>
      <c r="I35" s="3"/>
      <c r="J35" s="3"/>
      <c r="K35" s="3"/>
      <c r="L35" s="3"/>
    </row>
    <row r="36" spans="1:12" x14ac:dyDescent="0.2">
      <c r="A36" s="8" t="s">
        <v>134</v>
      </c>
      <c r="B36">
        <v>245.14000000000001</v>
      </c>
      <c r="C36">
        <f>B36/1000</f>
        <v>0.24514000000000002</v>
      </c>
      <c r="D36">
        <v>7.7250008873685234E-3</v>
      </c>
      <c r="G36" s="24"/>
      <c r="H36" s="3"/>
      <c r="I36" s="3"/>
      <c r="J36" s="3"/>
      <c r="K36" s="3"/>
      <c r="L36" s="3"/>
    </row>
    <row r="37" spans="1:12" x14ac:dyDescent="0.2">
      <c r="A37" s="8" t="s">
        <v>151</v>
      </c>
      <c r="B37">
        <v>376.40999999999997</v>
      </c>
      <c r="C37">
        <f>B37/1000</f>
        <v>0.37640999999999997</v>
      </c>
      <c r="D37">
        <v>7.7250008873685234E-3</v>
      </c>
      <c r="G37" s="24"/>
      <c r="H37" s="3"/>
      <c r="I37" s="3"/>
      <c r="J37" s="3"/>
      <c r="K37" s="3"/>
      <c r="L37" s="3"/>
    </row>
    <row r="38" spans="1:12" x14ac:dyDescent="0.2">
      <c r="A38" s="8" t="s">
        <v>135</v>
      </c>
      <c r="B38">
        <v>399.5</v>
      </c>
      <c r="C38">
        <f>B38/1000</f>
        <v>0.39950000000000002</v>
      </c>
      <c r="D38">
        <v>7.7250008873685234E-3</v>
      </c>
      <c r="G38" s="3"/>
      <c r="H38" s="3"/>
      <c r="I38" s="3"/>
      <c r="J38" s="3"/>
      <c r="K38" s="3"/>
      <c r="L38" s="3"/>
    </row>
    <row r="39" spans="1:12" x14ac:dyDescent="0.2">
      <c r="A39" s="8" t="s">
        <v>154</v>
      </c>
      <c r="B39">
        <v>852.81999999999994</v>
      </c>
      <c r="C39">
        <f>B39/1000</f>
        <v>0.85281999999999991</v>
      </c>
      <c r="D39">
        <v>7.7250008873685234E-3</v>
      </c>
      <c r="G39" s="3"/>
      <c r="H39" s="3"/>
      <c r="I39" s="3"/>
      <c r="J39" s="3"/>
      <c r="K39" s="3"/>
      <c r="L39" s="3"/>
    </row>
    <row r="40" spans="1:12" x14ac:dyDescent="0.2">
      <c r="A40" s="8" t="s">
        <v>152</v>
      </c>
      <c r="B40">
        <v>148.32</v>
      </c>
      <c r="C40">
        <f>B40/1000</f>
        <v>0.14831999999999998</v>
      </c>
      <c r="D40">
        <v>7.7250008873685234E-3</v>
      </c>
      <c r="G40" s="3"/>
      <c r="H40" s="3"/>
      <c r="I40" s="3"/>
      <c r="J40" s="3"/>
      <c r="K40" s="3"/>
      <c r="L40" s="3"/>
    </row>
    <row r="41" spans="1:12" x14ac:dyDescent="0.2">
      <c r="A41" s="8" t="s">
        <v>142</v>
      </c>
      <c r="B41">
        <v>96.06</v>
      </c>
      <c r="C41">
        <f>B41/1000</f>
        <v>9.6060000000000006E-2</v>
      </c>
      <c r="D41">
        <v>7.7250008873685234E-3</v>
      </c>
      <c r="F41" s="23">
        <v>40</v>
      </c>
      <c r="G41" s="3"/>
      <c r="H41" s="3"/>
      <c r="I41" s="3"/>
      <c r="J41" s="3"/>
      <c r="K41" s="3"/>
      <c r="L41" s="3"/>
    </row>
    <row r="42" spans="1:12" x14ac:dyDescent="0.2">
      <c r="A42" s="8" t="s">
        <v>146</v>
      </c>
      <c r="B42">
        <v>443.47</v>
      </c>
      <c r="C42">
        <f>B42/1000</f>
        <v>0.44347000000000003</v>
      </c>
      <c r="D42">
        <v>7.7250008873685234E-3</v>
      </c>
      <c r="F42" s="23">
        <v>-35.540309243043502</v>
      </c>
      <c r="G42" s="3"/>
      <c r="H42" s="3"/>
      <c r="I42" s="3"/>
      <c r="J42" s="3"/>
      <c r="K42" s="3"/>
      <c r="L42" s="3"/>
    </row>
    <row r="43" spans="1:12" x14ac:dyDescent="0.2">
      <c r="A43" s="8" t="s">
        <v>143</v>
      </c>
      <c r="B43">
        <v>423.33000000000004</v>
      </c>
      <c r="C43">
        <f>B43/1000</f>
        <v>0.42333000000000004</v>
      </c>
      <c r="D43">
        <v>7.7250008873685234E-3</v>
      </c>
      <c r="G43" s="24"/>
      <c r="H43" s="3"/>
      <c r="I43" s="3"/>
      <c r="J43" s="3"/>
      <c r="K43" s="3"/>
      <c r="L43" s="3"/>
    </row>
    <row r="44" spans="1:12" x14ac:dyDescent="0.2">
      <c r="A44" s="8" t="s">
        <v>139</v>
      </c>
      <c r="B44">
        <v>65</v>
      </c>
      <c r="C44">
        <f>B44/1000</f>
        <v>6.5000000000000002E-2</v>
      </c>
      <c r="D44">
        <v>7.7250008873685234E-3</v>
      </c>
      <c r="G44" s="25"/>
      <c r="H44" s="3"/>
      <c r="I44" s="3"/>
      <c r="J44" s="3"/>
      <c r="K44" s="3"/>
      <c r="L44" s="3"/>
    </row>
    <row r="45" spans="1:12" x14ac:dyDescent="0.2">
      <c r="A45" s="8" t="s">
        <v>106</v>
      </c>
      <c r="B45">
        <v>464.15999999999997</v>
      </c>
      <c r="C45">
        <f>B45/1000</f>
        <v>0.46415999999999996</v>
      </c>
      <c r="D45">
        <v>7.9078608654101473E-3</v>
      </c>
      <c r="G45" s="24"/>
      <c r="H45" s="3"/>
      <c r="I45" s="3"/>
      <c r="J45" s="3"/>
      <c r="K45" s="3"/>
      <c r="L45" s="3"/>
    </row>
    <row r="46" spans="1:12" x14ac:dyDescent="0.2">
      <c r="A46" s="8" t="s">
        <v>105</v>
      </c>
      <c r="B46">
        <v>504.18999999999994</v>
      </c>
      <c r="C46">
        <f>B46/1000</f>
        <v>0.50418999999999992</v>
      </c>
      <c r="D46">
        <v>7.9078608654101473E-3</v>
      </c>
      <c r="G46" s="3"/>
      <c r="H46" s="3"/>
      <c r="I46" s="3"/>
      <c r="J46" s="3"/>
      <c r="K46" s="3"/>
      <c r="L46" s="3"/>
    </row>
    <row r="47" spans="1:12" x14ac:dyDescent="0.2">
      <c r="A47" s="6" t="s">
        <v>97</v>
      </c>
      <c r="B47">
        <v>165.21</v>
      </c>
      <c r="C47">
        <f>B47/1000</f>
        <v>0.16521</v>
      </c>
      <c r="D47">
        <v>8.3352795298563247E-3</v>
      </c>
      <c r="G47" s="24"/>
      <c r="H47" s="3"/>
      <c r="I47" s="3"/>
      <c r="J47" s="3"/>
      <c r="K47" s="3"/>
      <c r="L47" s="3"/>
    </row>
    <row r="48" spans="1:12" x14ac:dyDescent="0.2">
      <c r="A48" s="6" t="s">
        <v>95</v>
      </c>
      <c r="B48">
        <v>147.23000000000002</v>
      </c>
      <c r="C48">
        <f>B48/1000</f>
        <v>0.14723000000000003</v>
      </c>
      <c r="D48">
        <v>8.6149801106016177E-3</v>
      </c>
      <c r="G48" s="24"/>
      <c r="H48" s="3"/>
      <c r="I48" s="3"/>
      <c r="J48" s="3"/>
      <c r="K48" s="3"/>
      <c r="L48" s="3"/>
    </row>
    <row r="49" spans="1:12" x14ac:dyDescent="0.2">
      <c r="A49" s="6" t="s">
        <v>90</v>
      </c>
      <c r="B49">
        <v>146.16999999999999</v>
      </c>
      <c r="C49">
        <f>B49/1000</f>
        <v>0.14616999999999999</v>
      </c>
      <c r="D49">
        <v>1.0459891713466151E-2</v>
      </c>
      <c r="G49" s="24"/>
      <c r="H49" s="3"/>
      <c r="I49" s="3"/>
      <c r="J49" s="3"/>
      <c r="K49" s="3"/>
      <c r="L49" s="3"/>
    </row>
    <row r="50" spans="1:12" x14ac:dyDescent="0.2">
      <c r="A50" s="6" t="s">
        <v>98</v>
      </c>
      <c r="B50">
        <v>115.15</v>
      </c>
      <c r="C50">
        <f>B50/1000</f>
        <v>0.11515</v>
      </c>
      <c r="D50">
        <v>1.0979353704818711E-2</v>
      </c>
      <c r="G50" s="3"/>
      <c r="H50" s="3"/>
      <c r="I50" s="3"/>
      <c r="J50" s="3"/>
      <c r="K50" s="3"/>
      <c r="L50" s="3"/>
    </row>
    <row r="51" spans="1:12" x14ac:dyDescent="0.2">
      <c r="A51" s="6" t="s">
        <v>93</v>
      </c>
      <c r="B51">
        <v>131.19999999999999</v>
      </c>
      <c r="C51">
        <f>B51/1000</f>
        <v>0.13119999999999998</v>
      </c>
      <c r="D51">
        <v>1.1431576333786924E-2</v>
      </c>
      <c r="G51" s="3"/>
      <c r="H51" s="3"/>
      <c r="I51" s="3"/>
      <c r="J51" s="3"/>
      <c r="K51" s="3"/>
      <c r="L51" s="3"/>
    </row>
    <row r="52" spans="1:12" x14ac:dyDescent="0.2">
      <c r="A52" s="6" t="s">
        <v>100</v>
      </c>
      <c r="B52">
        <v>103.14</v>
      </c>
      <c r="C52">
        <f>B52/1000</f>
        <v>0.10314</v>
      </c>
      <c r="D52">
        <v>1.1716206115910037E-2</v>
      </c>
      <c r="G52" s="3"/>
      <c r="H52" s="3"/>
      <c r="I52" s="3"/>
      <c r="J52" s="3"/>
      <c r="K52" s="3"/>
      <c r="L52" s="3"/>
    </row>
    <row r="53" spans="1:12" x14ac:dyDescent="0.2">
      <c r="A53" s="6" t="s">
        <v>87</v>
      </c>
      <c r="B53">
        <v>132.11000000000001</v>
      </c>
      <c r="C53">
        <f>B53/1000</f>
        <v>0.13211000000000001</v>
      </c>
      <c r="D53">
        <v>1.2534579934403413E-2</v>
      </c>
      <c r="G53" s="3"/>
      <c r="H53" s="3"/>
      <c r="I53" s="3"/>
      <c r="J53" s="3"/>
      <c r="K53" s="3"/>
      <c r="L53" s="3"/>
    </row>
    <row r="54" spans="1:12" x14ac:dyDescent="0.2">
      <c r="A54" s="6" t="s">
        <v>89</v>
      </c>
      <c r="B54">
        <v>146.13999999999999</v>
      </c>
      <c r="C54">
        <f>B54/1000</f>
        <v>0.14613999999999999</v>
      </c>
      <c r="D54">
        <v>1.2980735853983582E-2</v>
      </c>
      <c r="G54" s="24"/>
      <c r="H54" s="3"/>
      <c r="I54" s="3"/>
      <c r="J54" s="3"/>
      <c r="K54" s="3"/>
      <c r="L54" s="3"/>
    </row>
    <row r="55" spans="1:12" x14ac:dyDescent="0.2">
      <c r="A55" s="8" t="s">
        <v>108</v>
      </c>
      <c r="B55">
        <v>504.18999999999994</v>
      </c>
      <c r="C55">
        <f>B55/1000</f>
        <v>0.50418999999999992</v>
      </c>
      <c r="D55">
        <v>1.3120180479921162E-2</v>
      </c>
      <c r="G55" s="3"/>
      <c r="H55" s="3"/>
      <c r="I55" s="3"/>
      <c r="J55" s="3"/>
      <c r="K55" s="3"/>
      <c r="L55" s="3"/>
    </row>
    <row r="56" spans="1:12" x14ac:dyDescent="0.2">
      <c r="A56" s="8" t="s">
        <v>111</v>
      </c>
      <c r="B56">
        <v>481.14</v>
      </c>
      <c r="C56">
        <f>B56/1000</f>
        <v>0.48114000000000001</v>
      </c>
      <c r="D56">
        <v>1.3120180479921162E-2</v>
      </c>
      <c r="F56" s="23">
        <v>39.9969035331481</v>
      </c>
      <c r="G56" s="3"/>
      <c r="H56" s="3"/>
      <c r="I56" s="3"/>
      <c r="J56" s="3"/>
      <c r="K56" s="3"/>
      <c r="L56" s="3"/>
    </row>
    <row r="57" spans="1:12" x14ac:dyDescent="0.2">
      <c r="A57" s="6" t="s">
        <v>99</v>
      </c>
      <c r="B57">
        <v>105.11</v>
      </c>
      <c r="C57">
        <f>B57/1000</f>
        <v>0.10511</v>
      </c>
      <c r="D57">
        <v>1.4101939582764253E-2</v>
      </c>
      <c r="F57" s="23">
        <v>0.48459526854964802</v>
      </c>
      <c r="G57" s="24"/>
      <c r="H57" s="3"/>
      <c r="I57" s="3"/>
      <c r="J57" s="3"/>
      <c r="K57" s="3"/>
      <c r="L57" s="3"/>
    </row>
    <row r="58" spans="1:12" x14ac:dyDescent="0.2">
      <c r="A58" s="6" t="s">
        <v>85</v>
      </c>
      <c r="B58">
        <v>175.25</v>
      </c>
      <c r="C58">
        <f>B58/1000</f>
        <v>0.17524999999999999</v>
      </c>
      <c r="D58">
        <v>1.458184157331539E-2</v>
      </c>
      <c r="G58" s="3"/>
      <c r="H58" s="3"/>
      <c r="I58" s="3"/>
      <c r="J58" s="3"/>
      <c r="K58" s="3"/>
      <c r="L58" s="3"/>
    </row>
    <row r="59" spans="1:12" x14ac:dyDescent="0.2">
      <c r="A59" s="6" t="s">
        <v>103</v>
      </c>
      <c r="B59">
        <v>117.17</v>
      </c>
      <c r="C59">
        <f>B59/1000</f>
        <v>0.11717</v>
      </c>
      <c r="D59">
        <v>1.6249807485694975E-2</v>
      </c>
      <c r="G59" s="3"/>
      <c r="H59" s="3"/>
      <c r="I59" s="3"/>
      <c r="J59" s="3"/>
      <c r="K59" s="3"/>
      <c r="L59" s="3"/>
    </row>
    <row r="60" spans="1:12" x14ac:dyDescent="0.2">
      <c r="A60" s="6" t="s">
        <v>91</v>
      </c>
      <c r="B60">
        <v>75.08</v>
      </c>
      <c r="C60">
        <f>B60/1000</f>
        <v>7.5079999999999994E-2</v>
      </c>
      <c r="D60">
        <v>1.7606854541936414E-2</v>
      </c>
      <c r="G60" s="3"/>
      <c r="H60" s="3"/>
      <c r="I60" s="3"/>
      <c r="J60" s="3"/>
      <c r="K60" s="3"/>
      <c r="L60" s="3"/>
    </row>
    <row r="61" spans="1:12" x14ac:dyDescent="0.2">
      <c r="A61" s="8" t="s">
        <v>109</v>
      </c>
      <c r="B61">
        <v>480.15999999999997</v>
      </c>
      <c r="C61">
        <f>B61/1000</f>
        <v>0.48015999999999998</v>
      </c>
      <c r="D61">
        <v>1.912499883496678E-2</v>
      </c>
      <c r="G61" s="3"/>
      <c r="H61" s="3"/>
      <c r="I61" s="3"/>
      <c r="J61" s="3"/>
      <c r="K61" s="3"/>
      <c r="L61" s="3"/>
    </row>
    <row r="62" spans="1:12" x14ac:dyDescent="0.2">
      <c r="A62" s="8" t="s">
        <v>110</v>
      </c>
      <c r="B62">
        <v>520.18999999999994</v>
      </c>
      <c r="C62">
        <f>B62/1000</f>
        <v>0.52018999999999993</v>
      </c>
      <c r="D62">
        <v>1.912499883496678E-2</v>
      </c>
      <c r="G62" s="24"/>
      <c r="H62" s="3"/>
      <c r="I62" s="3"/>
      <c r="J62" s="3"/>
      <c r="K62" s="3"/>
      <c r="L62" s="3"/>
    </row>
    <row r="63" spans="1:12" x14ac:dyDescent="0.2">
      <c r="A63" s="8" t="s">
        <v>118</v>
      </c>
      <c r="B63">
        <v>1408.19</v>
      </c>
      <c r="C63">
        <f>B63/1000</f>
        <v>1.4081900000000001</v>
      </c>
      <c r="D63">
        <v>2.0000000000000004E-2</v>
      </c>
      <c r="G63" s="3"/>
      <c r="H63" s="3"/>
      <c r="I63" s="3"/>
      <c r="J63" s="3"/>
      <c r="K63" s="3"/>
      <c r="L63" s="3"/>
    </row>
    <row r="64" spans="1:12" x14ac:dyDescent="0.2">
      <c r="A64" s="7" t="s">
        <v>113</v>
      </c>
      <c r="B64">
        <v>720.15</v>
      </c>
      <c r="C64">
        <f>B64/1000</f>
        <v>0.72014999999999996</v>
      </c>
      <c r="D64">
        <v>2.0000000000000004E-2</v>
      </c>
      <c r="G64" s="3"/>
      <c r="H64" s="3"/>
      <c r="I64" s="3"/>
      <c r="J64" s="3"/>
      <c r="K64" s="3"/>
      <c r="L64" s="3"/>
    </row>
    <row r="65" spans="1:12" x14ac:dyDescent="0.2">
      <c r="A65" s="8" t="s">
        <v>115</v>
      </c>
      <c r="B65">
        <v>750.15</v>
      </c>
      <c r="C65">
        <f>B65/1000</f>
        <v>0.75014999999999998</v>
      </c>
      <c r="D65">
        <v>2.0000000000000004E-2</v>
      </c>
      <c r="G65" s="25"/>
      <c r="H65" s="3"/>
      <c r="I65" s="3"/>
      <c r="J65" s="3"/>
      <c r="K65" s="3"/>
      <c r="L65" s="3"/>
    </row>
    <row r="66" spans="1:12" x14ac:dyDescent="0.2">
      <c r="A66" s="7" t="s">
        <v>112</v>
      </c>
      <c r="B66">
        <v>720.15</v>
      </c>
      <c r="C66">
        <f>B66/1000</f>
        <v>0.72014999999999996</v>
      </c>
      <c r="D66">
        <v>2.0000000000000004E-2</v>
      </c>
      <c r="G66" s="3"/>
      <c r="H66" s="3"/>
      <c r="I66" s="3"/>
      <c r="J66" s="3"/>
      <c r="K66" s="3"/>
      <c r="L66" s="3"/>
    </row>
    <row r="67" spans="1:12" x14ac:dyDescent="0.2">
      <c r="A67" s="8" t="s">
        <v>114</v>
      </c>
      <c r="B67">
        <v>750.15</v>
      </c>
      <c r="C67">
        <f>B67/1000</f>
        <v>0.75014999999999998</v>
      </c>
      <c r="D67">
        <v>2.0000000000000004E-2</v>
      </c>
      <c r="G67" s="3"/>
      <c r="H67" s="3"/>
      <c r="I67" s="3"/>
      <c r="J67" s="3"/>
      <c r="K67" s="3"/>
      <c r="L67" s="3"/>
    </row>
    <row r="68" spans="1:12" x14ac:dyDescent="0.2">
      <c r="A68" s="8" t="s">
        <v>117</v>
      </c>
      <c r="B68">
        <v>1408.19</v>
      </c>
      <c r="C68">
        <f>B68/1000</f>
        <v>1.4081900000000001</v>
      </c>
      <c r="D68">
        <v>2.0000000000000004E-2</v>
      </c>
      <c r="G68" s="24"/>
      <c r="H68" s="3"/>
      <c r="I68" s="3"/>
      <c r="J68" s="3"/>
      <c r="K68" s="3"/>
      <c r="L68" s="3"/>
    </row>
    <row r="69" spans="1:12" x14ac:dyDescent="0.2">
      <c r="A69" s="8" t="s">
        <v>116</v>
      </c>
      <c r="B69">
        <v>1464.31</v>
      </c>
      <c r="C69">
        <f>B69/1000</f>
        <v>1.46431</v>
      </c>
      <c r="D69">
        <v>2.0000000000000004E-2</v>
      </c>
      <c r="G69" s="3"/>
      <c r="H69" s="3"/>
      <c r="I69" s="3"/>
      <c r="J69" s="3"/>
      <c r="K69" s="3"/>
      <c r="L69" s="3"/>
    </row>
    <row r="70" spans="1:12" x14ac:dyDescent="0.2">
      <c r="A70" s="6" t="s">
        <v>84</v>
      </c>
      <c r="B70">
        <v>89.11</v>
      </c>
      <c r="C70">
        <f>B70/1000</f>
        <v>8.9109999999999995E-2</v>
      </c>
      <c r="D70">
        <v>2.4366306308244271E-2</v>
      </c>
      <c r="G70" s="24"/>
      <c r="H70" s="3"/>
      <c r="I70" s="3"/>
      <c r="J70" s="3"/>
      <c r="K70" s="3"/>
      <c r="L70" s="3"/>
    </row>
    <row r="71" spans="1:12" x14ac:dyDescent="0.2">
      <c r="A71" s="6" t="s">
        <v>94</v>
      </c>
      <c r="B71">
        <v>131.19999999999999</v>
      </c>
      <c r="C71">
        <f>B71/1000</f>
        <v>0.13119999999999998</v>
      </c>
      <c r="D71">
        <v>2.61454952260716E-2</v>
      </c>
      <c r="G71" s="3"/>
      <c r="H71" s="3"/>
      <c r="I71" s="3"/>
      <c r="J71" s="3"/>
      <c r="K71" s="3"/>
      <c r="L71" s="3"/>
    </row>
    <row r="72" spans="1:12" x14ac:dyDescent="0.2">
      <c r="A72" s="8" t="s">
        <v>140</v>
      </c>
      <c r="B72">
        <v>425.21999999999997</v>
      </c>
      <c r="C72">
        <f>B72/1000</f>
        <v>0.42521999999999999</v>
      </c>
      <c r="G72" s="24"/>
      <c r="H72" s="3"/>
      <c r="I72" s="3"/>
      <c r="J72" s="3"/>
      <c r="K72" s="3"/>
      <c r="L72" s="3"/>
    </row>
    <row r="73" spans="1:12" x14ac:dyDescent="0.2">
      <c r="A73" s="8" t="s">
        <v>145</v>
      </c>
      <c r="B73">
        <v>1.01</v>
      </c>
      <c r="C73">
        <f>B73/1000</f>
        <v>1.01E-3</v>
      </c>
      <c r="G73" s="3"/>
      <c r="H73" s="3"/>
      <c r="I73" s="3"/>
      <c r="J73" s="3"/>
      <c r="K73" s="3"/>
      <c r="L73" s="3"/>
    </row>
    <row r="74" spans="1:12" x14ac:dyDescent="0.2">
      <c r="A74" s="8" t="s">
        <v>129</v>
      </c>
      <c r="B74">
        <v>18.02</v>
      </c>
      <c r="C74">
        <f>B74/1000</f>
        <v>1.8020000000000001E-2</v>
      </c>
      <c r="G74" s="24"/>
      <c r="H74" s="3"/>
      <c r="I74" s="3"/>
      <c r="J74" s="3"/>
      <c r="K74" s="3"/>
      <c r="L74" s="3"/>
    </row>
    <row r="75" spans="1:12" x14ac:dyDescent="0.2">
      <c r="A75" s="8" t="s">
        <v>130</v>
      </c>
      <c r="B75">
        <v>95.98</v>
      </c>
      <c r="C75">
        <f>B75/1000</f>
        <v>9.598000000000001E-2</v>
      </c>
      <c r="G75" s="3"/>
      <c r="H75" s="3"/>
      <c r="I75" s="3"/>
      <c r="J75" s="3"/>
      <c r="K75" s="3"/>
      <c r="L75" s="3"/>
    </row>
    <row r="76" spans="1:12" x14ac:dyDescent="0.2">
      <c r="A76" s="8" t="s">
        <v>132</v>
      </c>
      <c r="B76">
        <v>174.95</v>
      </c>
      <c r="C76">
        <f>B76/1000</f>
        <v>0.17494999999999999</v>
      </c>
      <c r="G76" s="22"/>
      <c r="H76" s="3"/>
      <c r="I76" s="3"/>
      <c r="J76" s="3"/>
      <c r="K76" s="3"/>
      <c r="L76" s="3"/>
    </row>
    <row r="77" spans="1:12" x14ac:dyDescent="0.2">
      <c r="G77" s="27"/>
      <c r="H77" s="3"/>
      <c r="I77" s="3"/>
      <c r="J77" s="3"/>
      <c r="K77" s="3"/>
      <c r="L77" s="3"/>
    </row>
    <row r="78" spans="1:12" x14ac:dyDescent="0.2">
      <c r="G78" s="3"/>
      <c r="H78" s="3"/>
      <c r="I78" s="3"/>
      <c r="J78" s="3"/>
      <c r="K78" s="3"/>
      <c r="L78" s="3"/>
    </row>
    <row r="79" spans="1:12" x14ac:dyDescent="0.2">
      <c r="G79" s="3"/>
      <c r="H79" s="3"/>
      <c r="I79" s="3"/>
      <c r="J79" s="3"/>
      <c r="K79" s="3"/>
      <c r="L79" s="3"/>
    </row>
    <row r="80" spans="1:12" x14ac:dyDescent="0.2">
      <c r="G80" s="3"/>
      <c r="H80" s="3"/>
      <c r="I80" s="3"/>
      <c r="J80" s="3"/>
      <c r="K80" s="3"/>
      <c r="L80" s="3"/>
    </row>
    <row r="81" spans="7:12" x14ac:dyDescent="0.2">
      <c r="G81" s="3"/>
      <c r="H81" s="3"/>
      <c r="I81" s="3"/>
      <c r="J81" s="3"/>
      <c r="K81" s="3"/>
      <c r="L81" s="3"/>
    </row>
    <row r="82" spans="7:12" x14ac:dyDescent="0.2">
      <c r="G82" s="3"/>
      <c r="H82" s="3"/>
      <c r="I82" s="3"/>
      <c r="J82" s="3"/>
      <c r="K82" s="3"/>
      <c r="L82" s="3"/>
    </row>
    <row r="83" spans="7:12" x14ac:dyDescent="0.2">
      <c r="G83" s="3"/>
      <c r="H83" s="3"/>
      <c r="I83" s="3"/>
      <c r="J83" s="3"/>
      <c r="K83" s="3"/>
      <c r="L83" s="3"/>
    </row>
    <row r="84" spans="7:12" x14ac:dyDescent="0.2">
      <c r="G84" s="3"/>
      <c r="H84" s="3"/>
      <c r="I84" s="3"/>
      <c r="J84" s="3"/>
      <c r="K84" s="3"/>
      <c r="L84" s="3"/>
    </row>
    <row r="85" spans="7:12" x14ac:dyDescent="0.2">
      <c r="G85" s="3"/>
      <c r="H85" s="3"/>
      <c r="I85" s="3"/>
      <c r="J85" s="3"/>
      <c r="K85" s="3"/>
      <c r="L85" s="3"/>
    </row>
    <row r="86" spans="7:12" x14ac:dyDescent="0.2">
      <c r="G86" s="3"/>
      <c r="H86" s="3"/>
      <c r="I86" s="3"/>
      <c r="J86" s="3"/>
      <c r="K86" s="3"/>
      <c r="L86" s="3"/>
    </row>
    <row r="87" spans="7:12" x14ac:dyDescent="0.2">
      <c r="G87" s="3"/>
      <c r="H87" s="3"/>
      <c r="I87" s="3"/>
      <c r="J87" s="3"/>
      <c r="K87" s="3"/>
      <c r="L87" s="3"/>
    </row>
    <row r="88" spans="7:12" x14ac:dyDescent="0.2">
      <c r="G88" s="3"/>
      <c r="H88" s="3"/>
      <c r="I88" s="3"/>
      <c r="J88" s="3"/>
      <c r="K88" s="3"/>
      <c r="L88" s="3"/>
    </row>
    <row r="89" spans="7:12" x14ac:dyDescent="0.2">
      <c r="G89" s="3"/>
      <c r="H89" s="3"/>
      <c r="I89" s="3"/>
      <c r="J89" s="3"/>
      <c r="K89" s="3"/>
      <c r="L89" s="3"/>
    </row>
  </sheetData>
  <sortState ref="A2:D89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mass 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Tubergen</dc:creator>
  <cp:lastModifiedBy>Philip Tubergen</cp:lastModifiedBy>
  <dcterms:created xsi:type="dcterms:W3CDTF">2019-08-27T18:11:18Z</dcterms:created>
  <dcterms:modified xsi:type="dcterms:W3CDTF">2019-09-10T17:25:39Z</dcterms:modified>
</cp:coreProperties>
</file>